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/>
  <bookViews>
    <workbookView xWindow="930" yWindow="300" windowWidth="13665" windowHeight="7950" tabRatio="887" firstSheet="1" activeTab="3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Э | &gt;=25МВт" sheetId="634" state="veryHidden" r:id="rId7"/>
    <sheet name="Форма 4.2.1 | Т-ТЭ | &gt;=25МВт" sheetId="624" state="veryHidden" r:id="rId8"/>
    <sheet name="Форма 1.0.1 | Т-ТЭ | ТСО" sheetId="614" state="veryHidden" r:id="rId9"/>
    <sheet name="Форма 4.2.1 | Т-ТЭ | ТСО" sheetId="625" state="veryHidden" r:id="rId10"/>
    <sheet name="Форма 1.0.1 | Т-ТЭ | потр" sheetId="643" r:id="rId11"/>
    <sheet name="Форма 4.2.1 | Т-ТЭ | потр" sheetId="642" r:id="rId12"/>
    <sheet name="Форма 1.0.1 | Т-ТЭ | предел" sheetId="635" state="veryHidden" r:id="rId13"/>
    <sheet name="Форма 4.2.1 | Т-ТЭ | предел" sheetId="626" state="veryHidden" r:id="rId14"/>
    <sheet name="Форма 1.0.1 | Т-ТЭ | индикат" sheetId="641" state="veryHidden" r:id="rId15"/>
    <sheet name="Форма 4.2.1 | Т-ТЭ | индикат" sheetId="640" state="veryHidden" r:id="rId16"/>
    <sheet name="Форма 1.0.1 | Резерв мощности" sheetId="636" state="veryHidden" r:id="rId17"/>
    <sheet name="Форма 4.2.1 | Резерв мощности" sheetId="631" state="veryHidden" r:id="rId18"/>
    <sheet name="Форма 1.0.1 | Т-ТН" sheetId="637" state="veryHidden" r:id="rId19"/>
    <sheet name="Форма 4.2.2 | Т-ТН" sheetId="627" state="veryHidden" r:id="rId20"/>
    <sheet name="Форма 1.0.1 | Т-передача ТЭ" sheetId="638" state="veryHidden" r:id="rId21"/>
    <sheet name="Форма 4.2.2 | Т-передача ТЭ" sheetId="629" state="veryHidden" r:id="rId22"/>
    <sheet name="Форма 1.0.1 | Т-передача ТН" sheetId="639" state="veryHidden" r:id="rId23"/>
    <sheet name="Форма 4.2.2 | Т-передача ТН" sheetId="630" state="veryHidden" r:id="rId24"/>
    <sheet name="Форма 1.0.1 | Т-гор.вода" sheetId="616" state="veryHidden" r:id="rId25"/>
    <sheet name="Форма 4.2.3 | Т-гор.вода" sheetId="628" state="veryHidden" r:id="rId26"/>
    <sheet name="Форма 1.0.1 | Т-подкл" sheetId="618" state="veryHidden" r:id="rId27"/>
    <sheet name="Форма 4.2.4 | Т-подкл" sheetId="633" state="veryHidden" r:id="rId28"/>
    <sheet name="Форма 1.0.1 | Т-подкл(инд)" sheetId="617" state="veryHidden" r:id="rId29"/>
    <sheet name="Форма 4.2.5 | Т-подкл(инд)" sheetId="632" state="veryHidden" r:id="rId30"/>
    <sheet name="Форма 1.0.1 | Форма 4.7" sheetId="622" r:id="rId31"/>
    <sheet name="Форма 4.7" sheetId="608" r:id="rId32"/>
    <sheet name="Форма 4.8" sheetId="610" state="veryHidden" r:id="rId33"/>
    <sheet name="Форма 1.0.2" sheetId="550" state="veryHidden" r:id="rId34"/>
    <sheet name="Сведения об изменении" sheetId="568" state="veryHidden" r:id="rId35"/>
    <sheet name="Форма 1.0.1 | Форма 4.8" sheetId="644" state="veryHidden" r:id="rId36"/>
    <sheet name="Комментарии" sheetId="431" r:id="rId37"/>
    <sheet name="Проверка" sheetId="546" r:id="rId38"/>
    <sheet name="et_union_hor" sheetId="471" state="veryHidden" r:id="rId39"/>
    <sheet name="TEHSHEET" sheetId="205" state="veryHidden" r:id="rId40"/>
    <sheet name="modListTempFilter" sheetId="620" state="veryHidden" r:id="rId41"/>
    <sheet name="modCheckCyan" sheetId="612" state="veryHidden" r:id="rId42"/>
    <sheet name="REESTR_LINK" sheetId="602" state="veryHidden" r:id="rId43"/>
    <sheet name="REESTR_DS" sheetId="603" state="veryHidden" r:id="rId44"/>
    <sheet name="modHTTP" sheetId="604" state="veryHidden" r:id="rId45"/>
    <sheet name="modfrmRezimChoose" sheetId="609" state="veryHidden" r:id="rId46"/>
    <sheet name="modSheetMain" sheetId="599" state="veryHidden" r:id="rId47"/>
    <sheet name="REESTR_VT" sheetId="577" state="veryHidden" r:id="rId48"/>
    <sheet name="REESTR_VED" sheetId="579" state="veryHidden" r:id="rId49"/>
    <sheet name="modfrmReestrObj" sheetId="570" state="veryHidden" r:id="rId50"/>
    <sheet name="AllSheetsInThisWorkbook" sheetId="389" state="veryHidden" r:id="rId51"/>
    <sheet name="et_union_vert" sheetId="521" state="veryHidden" r:id="rId52"/>
    <sheet name="modInstruction" sheetId="605" state="veryHidden" r:id="rId53"/>
    <sheet name="modRegion" sheetId="528" state="veryHidden" r:id="rId54"/>
    <sheet name="modReestr" sheetId="433" state="veryHidden" r:id="rId55"/>
    <sheet name="modfrmReestr" sheetId="434" state="veryHidden" r:id="rId56"/>
    <sheet name="modUpdTemplMain" sheetId="424" state="veryHidden" r:id="rId57"/>
    <sheet name="REESTR_ORG" sheetId="390" state="veryHidden" r:id="rId58"/>
    <sheet name="modClassifierValidate" sheetId="400" state="veryHidden" r:id="rId59"/>
    <sheet name="modProv" sheetId="520" state="veryHidden" r:id="rId60"/>
    <sheet name="modHyp" sheetId="398" state="veryHidden" r:id="rId61"/>
    <sheet name="modServiceModule" sheetId="594" state="veryHidden" r:id="rId62"/>
    <sheet name="modList01" sheetId="551" state="veryHidden" r:id="rId63"/>
    <sheet name="modList02" sheetId="504" state="veryHidden" r:id="rId64"/>
    <sheet name="modList03" sheetId="549" state="veryHidden" r:id="rId65"/>
    <sheet name="REESTR_MO_FILTER" sheetId="621" state="veryHidden" r:id="rId66"/>
    <sheet name="REESTR_MO" sheetId="518" state="veryHidden" r:id="rId67"/>
    <sheet name="modInfo" sheetId="513" state="veryHidden" r:id="rId68"/>
    <sheet name="modList05" sheetId="619" state="veryHidden" r:id="rId69"/>
    <sheet name="modList06" sheetId="553" state="veryHidden" r:id="rId70"/>
    <sheet name="modList07" sheetId="569" state="veryHidden" r:id="rId71"/>
    <sheet name="modList11" sheetId="539" state="veryHidden" r:id="rId72"/>
    <sheet name="modList12" sheetId="611" state="veryHidden" r:id="rId73"/>
    <sheet name="modfrmDateChoose" sheetId="517" state="veryHidden" r:id="rId74"/>
    <sheet name="modComm" sheetId="514" state="veryHidden" r:id="rId75"/>
    <sheet name="modThisWorkbook" sheetId="511" state="veryHidden" r:id="rId76"/>
    <sheet name="modfrmReestrMR" sheetId="519" state="veryHidden" r:id="rId77"/>
    <sheet name="modfrmCheckUpdates" sheetId="512" state="veryHidden" r:id="rId78"/>
  </sheets>
  <definedNames>
    <definedName name="_xlnm._FilterDatabase" localSheetId="37" hidden="1">Проверка!$B$4:$D$4</definedName>
    <definedName name="activity">'Перечень тарифов'!$F$20:$F$26</definedName>
    <definedName name="add_CS_List05_1">'Форма 1.0.1 | Т-ТЭ | &gt;=25МВт'!$G$17</definedName>
    <definedName name="add_CS_List05_10">'Форма 1.0.1 | Т-подкл'!$G$17</definedName>
    <definedName name="add_CS_List05_2">'Форма 1.0.1 | Т-ТЭ | ТСО'!$G$17</definedName>
    <definedName name="add_CS_List05_3">'Форма 1.0.1 | Т-ТЭ | предел'!$G$17</definedName>
    <definedName name="add_CS_List05_3_i">'Форма 1.0.1 | Т-ТЭ | индикат'!$G$17</definedName>
    <definedName name="add_CS_List05_4">'Форма 1.0.1 | Т-ТН'!$G$17</definedName>
    <definedName name="add_CS_List05_5">'Форма 1.0.1 | Т-гор.вода'!$G$17</definedName>
    <definedName name="add_CS_List05_6">'Форма 1.0.1 | Т-передача ТЭ'!$G$17</definedName>
    <definedName name="add_CS_List05_7">'Форма 1.0.1 | Т-передача ТН'!$G$17</definedName>
    <definedName name="add_CS_List05_8">'Форма 1.0.1 | Резерв мощности'!$G$17</definedName>
    <definedName name="add_CS_List05_9">'Форма 1.0.1 | Т-подкл(инд)'!$G$17</definedName>
    <definedName name="add_CT_1">'Форма 4.2.1 | Т-ТЭ | &gt;=25МВт'!$M$30</definedName>
    <definedName name="add_CT_10">'Форма 4.2.4 | Т-подкл'!$M$29</definedName>
    <definedName name="add_CT_2">'Форма 4.2.1 | Т-ТЭ | ТСО'!$M$30</definedName>
    <definedName name="add_CT_3">'Форма 4.2.1 | Т-ТЭ | предел'!$M$32</definedName>
    <definedName name="add_CT_3_i">'Форма 4.2.1 | Т-ТЭ | индикат'!$M$32</definedName>
    <definedName name="add_CT_4">'Форма 4.2.2 | Т-ТН'!$M$30</definedName>
    <definedName name="add_CT_5">'Форма 4.2.3 | Т-гор.вода'!$M$32</definedName>
    <definedName name="add_CT_6">'Форма 4.2.2 | Т-передача ТЭ'!$M$30</definedName>
    <definedName name="add_CT_7">'Форма 4.2.2 | Т-передача ТН'!$M$30</definedName>
    <definedName name="add_CT_8">'Форма 4.2.1 | Резерв мощности'!$M$30</definedName>
    <definedName name="add_CT_9">'Форма 4.2.5 | Т-подкл(инд)'!$M$27</definedName>
    <definedName name="add_MO_1">'Форма 4.2.1 | Т-ТЭ | &gt;=25МВт'!$M$31</definedName>
    <definedName name="add_MO_10">'Форма 4.2.4 | Т-подкл'!$M$30</definedName>
    <definedName name="add_MO_2">'Форма 4.2.1 | Т-ТЭ | ТСО'!$M$31</definedName>
    <definedName name="add_MO_3">'Форма 4.2.1 | Т-ТЭ | предел'!$M$33</definedName>
    <definedName name="add_MO_3_i">'Форма 4.2.1 | Т-ТЭ | индикат'!$M$33</definedName>
    <definedName name="add_MO_4">'Форма 4.2.2 | Т-ТН'!$M$31</definedName>
    <definedName name="add_MO_5">'Форма 4.2.3 | Т-гор.вода'!$M$33</definedName>
    <definedName name="add_MO_6">'Форма 4.2.2 | Т-передача ТЭ'!$M$31</definedName>
    <definedName name="add_MO_7">'Форма 4.2.2 | Т-передача ТН'!$M$31</definedName>
    <definedName name="add_MO_8">'Форма 4.2.1 | Резерв мощности'!$M$31</definedName>
    <definedName name="add_MO_9">'Форма 4.2.5 | Т-подкл(инд)'!$M$28</definedName>
    <definedName name="add_MO_List05_1">'Форма 1.0.1 | Т-ТЭ | &gt;=25МВт'!$G$14</definedName>
    <definedName name="add_MO_List05_10">'Форма 1.0.1 | Т-подкл'!$G$14</definedName>
    <definedName name="add_MO_List05_2">'Форма 1.0.1 | Т-ТЭ | ТСО'!$G$14</definedName>
    <definedName name="add_MO_List05_3">'Форма 1.0.1 | Т-ТЭ | предел'!$G$14</definedName>
    <definedName name="add_MO_List05_3_i">'Форма 1.0.1 | Т-ТЭ | индикат'!$G$14</definedName>
    <definedName name="add_MO_List05_4">'Форма 1.0.1 | Т-ТН'!$G$14</definedName>
    <definedName name="add_MO_List05_5">'Форма 1.0.1 | Т-гор.вода'!$G$14</definedName>
    <definedName name="add_MO_List05_6">'Форма 1.0.1 | Т-передача ТЭ'!$G$14</definedName>
    <definedName name="add_MO_List05_7">'Форма 1.0.1 | Т-передача ТН'!$G$14</definedName>
    <definedName name="add_MO_List05_8">'Форма 1.0.1 | Резерв мощности'!$G$14</definedName>
    <definedName name="add_MO_List05_9">'Форма 1.0.1 | Т-подкл(инд)'!$G$14</definedName>
    <definedName name="add_MR_List05_1">'Форма 1.0.1 | Т-ТЭ | &gt;=25МВт'!$G$15</definedName>
    <definedName name="add_MR_List05_10">'Форма 1.0.1 | Т-подкл'!$G$15</definedName>
    <definedName name="add_MR_List05_2">'Форма 1.0.1 | Т-ТЭ | ТСО'!$G$15</definedName>
    <definedName name="add_MR_List05_3">'Форма 1.0.1 | Т-ТЭ | предел'!$G$15</definedName>
    <definedName name="add_MR_List05_3_i">'Форма 1.0.1 | Т-ТЭ | индикат'!$G$15</definedName>
    <definedName name="add_MR_List05_4">'Форма 1.0.1 | Т-ТН'!$G$15</definedName>
    <definedName name="add_MR_List05_5">'Форма 1.0.1 | Т-гор.вода'!$G$15</definedName>
    <definedName name="add_MR_List05_6">'Форма 1.0.1 | Т-передача ТЭ'!$G$15</definedName>
    <definedName name="add_MR_List05_7">'Форма 1.0.1 | Т-передача ТН'!$G$15</definedName>
    <definedName name="add_MR_List05_8">'Форма 1.0.1 | Резерв мощности'!$G$15</definedName>
    <definedName name="add_MR_List05_9">'Форма 1.0.1 | Т-подкл(инд)'!$G$15</definedName>
    <definedName name="add_POST_5">'Форма 4.2.3 | Т-гор.вода'!$M$27</definedName>
    <definedName name="add_Rate_1">'Форма 4.2.1 | Т-ТЭ | &gt;=25МВт'!$M$32</definedName>
    <definedName name="add_Rate_10">'Форма 4.2.4 | Т-подкл'!$M$31</definedName>
    <definedName name="add_Rate_2">'Форма 4.2.1 | Т-ТЭ | ТСО'!$M$32</definedName>
    <definedName name="add_Rate_3">'Форма 4.2.1 | Т-ТЭ | предел'!$M$34</definedName>
    <definedName name="add_Rate_3_i">'Форма 4.2.1 | Т-ТЭ | индикат'!$M$34</definedName>
    <definedName name="add_Rate_4">'Форма 4.2.2 | Т-ТН'!$M$32</definedName>
    <definedName name="add_Rate_5">'Форма 4.2.3 | Т-гор.вода'!$M$34</definedName>
    <definedName name="add_Rate_6">'Форма 4.2.2 | Т-передача ТЭ'!$M$32</definedName>
    <definedName name="add_Rate_7">'Форма 4.2.2 | Т-передача ТН'!$M$32</definedName>
    <definedName name="add_Rate_8">'Форма 4.2.1 | Резерв мощности'!$M$32</definedName>
    <definedName name="add_Rate_9">'Форма 4.2.5 | Т-подкл(инд)'!$M$29</definedName>
    <definedName name="add_Scheme_6">'Форма 4.2.2 | Т-передача ТЭ'!$M$28</definedName>
    <definedName name="add_TER_List05_1">'Форма 1.0.1 | Т-ТЭ | &gt;=25МВт'!$G$16</definedName>
    <definedName name="add_TER_List05_10">'Форма 1.0.1 | Т-подкл'!$G$16</definedName>
    <definedName name="add_TER_List05_2">'Форма 1.0.1 | Т-ТЭ | ТСО'!$G$16</definedName>
    <definedName name="add_TER_List05_3">'Форма 1.0.1 | Т-ТЭ | предел'!$G$16</definedName>
    <definedName name="add_TER_List05_3_i">'Форма 1.0.1 | Т-ТЭ | индикат'!$G$16</definedName>
    <definedName name="add_TER_List05_4">'Форма 1.0.1 | Т-ТН'!$G$16</definedName>
    <definedName name="add_TER_List05_5">'Форма 1.0.1 | Т-гор.вода'!$G$16</definedName>
    <definedName name="add_TER_List05_6">'Форма 1.0.1 | Т-передача ТЭ'!$G$16</definedName>
    <definedName name="add_TER_List05_7">'Форма 1.0.1 | Т-передача ТН'!$G$16</definedName>
    <definedName name="add_TER_List05_8">'Форма 1.0.1 | Резерв мощности'!$G$16</definedName>
    <definedName name="add_TER_List05_9">'Форма 1.0.1 | Т-подкл(инд)'!$G$16</definedName>
    <definedName name="add_Warm_1">'Форма 4.2.1 | Т-ТЭ | &gt;=25МВт'!$M$29</definedName>
    <definedName name="add_Warm_10">'Форма 4.2.4 | Т-подкл'!$M$28</definedName>
    <definedName name="add_Warm_2">'Форма 4.2.1 | Т-ТЭ | ТСО'!$M$29</definedName>
    <definedName name="add_Warm_3">'Форма 4.2.1 | Т-ТЭ | предел'!$M$31</definedName>
    <definedName name="add_Warm_3_i">'Форма 4.2.1 | Т-ТЭ | индикат'!$M$31</definedName>
    <definedName name="add_Warm_4">'Форма 4.2.2 | Т-ТН'!$M$29</definedName>
    <definedName name="add_Warm_5">'Форма 4.2.3 | Т-гор.вода'!$M$31</definedName>
    <definedName name="add_Warm_6">'Форма 4.2.2 | Т-передача ТЭ'!$M$29</definedName>
    <definedName name="add_Warm_7">'Форма 4.2.2 | Т-передача ТН'!$M$29</definedName>
    <definedName name="add_Warm_8">'Форма 4.2.1 | Резерв мощности'!$M$29</definedName>
    <definedName name="add_Warm_9">'Форма 4.2.5 | Т-подкл(инд)'!$M$26</definedName>
    <definedName name="checkCell_List01">Территории!$D$15:$L$15</definedName>
    <definedName name="checkCell_List02">'Перечень тарифов'!$E$20:$W$26</definedName>
    <definedName name="checkCell_List06_1">'Форма 4.2.1 | Т-ТЭ | &gt;=25МВт'!$M$18:$W$32</definedName>
    <definedName name="checkCell_List06_1_double_date">'Форма 4.2.1 | Т-ТЭ | &gt;=25МВт'!$X$18:$X$32</definedName>
    <definedName name="checkCell_List06_1_unique_t">'Форма 4.2.1 | Т-ТЭ | &gt;=25МВт'!$M$18:$M$32</definedName>
    <definedName name="checkCell_List06_1_unique_t1">'Форма 4.2.1 | Т-ТЭ | &gt;=25МВт'!$Y$18:$Y$32</definedName>
    <definedName name="checkCell_List06_10">'Форма 4.2.4 | Т-подкл'!$M$19:$AG$31</definedName>
    <definedName name="checkCell_List06_10_double_date">'Форма 4.2.4 | Т-подкл'!$AH$19:$AH$31</definedName>
    <definedName name="checkCell_List06_10_plata">'Форма 4.2.4 | Т-подкл'!$Z$15:$AA$31</definedName>
    <definedName name="checkCell_List06_10_unique">'Форма 4.2.4 | Т-подкл'!$AI$19:$AI$31</definedName>
    <definedName name="checkCell_List06_13">'Форма 4.2.1 | Т-ТЭ | потр'!$M$18:$AR$32</definedName>
    <definedName name="checkCell_List06_13_double_date">'Форма 4.2.1 | Т-ТЭ | потр'!$AS$18:$AS$32</definedName>
    <definedName name="checkCell_List06_13_unique_t">'Форма 4.2.1 | Т-ТЭ | потр'!$M$18:$M$32</definedName>
    <definedName name="checkCell_List06_13_unique_t1">'Форма 4.2.1 | Т-ТЭ | потр'!$AT$18:$AT$32</definedName>
    <definedName name="checkCell_List06_2">'Форма 4.2.1 | Т-ТЭ | ТСО'!$M$18:$W$32</definedName>
    <definedName name="checkCell_List06_2_double_date">'Форма 4.2.1 | Т-ТЭ | ТСО'!$X$18:$X$32</definedName>
    <definedName name="checkCell_List06_2_unique_t">'Форма 4.2.1 | Т-ТЭ | ТСО'!$M$18:$M$32</definedName>
    <definedName name="checkCell_List06_2_unique_t1">'Форма 4.2.1 | Т-ТЭ | ТСО'!$Y$18:$Y$32</definedName>
    <definedName name="checkCell_List06_3">'Форма 4.2.1 | Т-ТЭ | предел'!$M$20:$W$34</definedName>
    <definedName name="checkCell_List06_3_double_date">'Форма 4.2.1 | Т-ТЭ | предел'!$X$20:$X$34</definedName>
    <definedName name="checkCell_List06_3_i">'Форма 4.2.1 | Т-ТЭ | индикат'!$M$20:$W$34</definedName>
    <definedName name="checkCell_List06_3_i_double_date">'Форма 4.2.1 | Т-ТЭ | индикат'!$X$20:$X$34</definedName>
    <definedName name="checkCell_List06_3_i_unique_t">'Форма 4.2.1 | Т-ТЭ | индикат'!$M$20:$M$34</definedName>
    <definedName name="checkCell_List06_3_i_unique_t1">'Форма 4.2.1 | Т-ТЭ | индикат'!$Y$20:$Y$34</definedName>
    <definedName name="checkCell_List06_3_unique_t">'Форма 4.2.1 | Т-ТЭ | предел'!$M$20:$M$34</definedName>
    <definedName name="checkCell_List06_3_unique_t1">'Форма 4.2.1 | Т-ТЭ | предел'!$Y$20:$Y$34</definedName>
    <definedName name="checkCell_List06_4">'Форма 4.2.2 | Т-ТН'!$M$18:$W$32</definedName>
    <definedName name="checkCell_List06_4_double_date">'Форма 4.2.2 | Т-ТН'!$X$18:$X$32</definedName>
    <definedName name="checkCell_List06_4_unique_t">'Форма 4.2.2 | Т-ТН'!$M$18:$M$32</definedName>
    <definedName name="checkCell_List06_4_unique_t1">'Форма 4.2.2 | Т-ТН'!$Y$18:$Y$32</definedName>
    <definedName name="checkCell_List06_5">'Форма 4.2.3 | Т-гор.вода'!$M$18:$AB$34</definedName>
    <definedName name="checkCell_List06_5_double_date">'Форма 4.2.3 | Т-гор.вода'!$AC$18:$AC$34</definedName>
    <definedName name="checkCell_List06_5_unique_t">'Форма 4.2.3 | Т-гор.вода'!$M$18:$M$34</definedName>
    <definedName name="checkCell_List06_5_unique_t1">'Форма 4.2.3 | Т-гор.вода'!$AD$18:$AD$34</definedName>
    <definedName name="checkCell_List06_6">'Форма 4.2.2 | Т-передача ТЭ'!$M$18:$W$32</definedName>
    <definedName name="checkCell_List06_6_double_date">'Форма 4.2.2 | Т-передача ТЭ'!$X$18:$X$32</definedName>
    <definedName name="checkCell_List06_6_unique_t">'Форма 4.2.2 | Т-передача ТЭ'!$M$18:$M$32</definedName>
    <definedName name="checkCell_List06_6_unique_t1">'Форма 4.2.2 | Т-передача ТЭ'!$Y$18:$Y$33</definedName>
    <definedName name="checkCell_List06_7">'Форма 4.2.2 | Т-передача ТН'!$M$18:$W$32</definedName>
    <definedName name="checkCell_List06_7_double_date">'Форма 4.2.2 | Т-передача ТН'!$X$18:$X$32</definedName>
    <definedName name="checkCell_List06_7_unique_t">'Форма 4.2.2 | Т-передача ТН'!$M$18:$M$32</definedName>
    <definedName name="checkCell_List06_7_unique_t1">'Форма 4.2.2 | Т-передача ТН'!$Y$18:$Y$32</definedName>
    <definedName name="checkCell_List06_8">'Форма 4.2.1 | Резерв мощности'!$M$18:$W$32</definedName>
    <definedName name="checkCell_List06_8_double_date">'Форма 4.2.1 | Резерв мощности'!$X$18:$X$32</definedName>
    <definedName name="checkCell_List06_8_unique_t">'Форма 4.2.1 | Резерв мощности'!$M$18:$M$32</definedName>
    <definedName name="checkCell_List06_8_unique_t1">'Форма 4.2.1 | Резерв мощности'!$Y$18:$Y$33</definedName>
    <definedName name="checkCell_List06_9">'Форма 4.2.5 | Т-подкл(инд)'!$M$19:$X$29</definedName>
    <definedName name="checkCell_List06_9_double_date">'Форма 4.2.5 | Т-подкл(инд)'!$Y$19:$Y$29</definedName>
    <definedName name="checkCell_List06_9_plata">'Форма 4.2.5 | Т-подкл(инд)'!$Q$15:$R$29</definedName>
    <definedName name="checkCell_List07">'Сведения об изменении'!$D$11:$E$13</definedName>
    <definedName name="checkCell_List11">'Форма 4.7'!$D$10:$G$21</definedName>
    <definedName name="checkCells_List05_1">'Форма 1.0.1 | Т-ТЭ | &gt;=25МВт'!$F$7:$I$17</definedName>
    <definedName name="checkCells_List05_10">'Форма 1.0.1 | Т-подкл'!$F$7:$I$17</definedName>
    <definedName name="checkCells_List05_11">'Форма 1.0.1 | Форма 4.7'!$F$7:$I$13</definedName>
    <definedName name="checkCells_List05_13">'Форма 1.0.1 | Т-ТЭ | потр'!$F$7:$I$13</definedName>
    <definedName name="checkCells_List05_2">'Форма 1.0.1 | Т-ТЭ | ТСО'!$F$7:$I$17</definedName>
    <definedName name="checkCells_List05_3">'Форма 1.0.1 | Т-ТЭ | предел'!$F$7:$I$17</definedName>
    <definedName name="checkCells_List05_3_i">'Форма 1.0.1 | Т-ТЭ | индикат'!$F$7:$I$17</definedName>
    <definedName name="checkCells_List05_4">'Форма 1.0.1 | Т-ТН'!$F$7:$I$17</definedName>
    <definedName name="checkCells_List05_5">'Форма 1.0.1 | Т-гор.вода'!$F$7:$I$17</definedName>
    <definedName name="checkCells_List05_6">'Форма 1.0.1 | Т-передача ТЭ'!$F$7:$I$17</definedName>
    <definedName name="checkCells_List05_7">'Форма 1.0.1 | Т-передача ТН'!$F$7:$I$17</definedName>
    <definedName name="checkCells_List05_8">'Форма 1.0.1 | Резерв мощности'!$F$7:$I$17</definedName>
    <definedName name="checkCells_List05_9">'Форма 1.0.1 | Т-подкл(инд)'!$F$7:$I$17</definedName>
    <definedName name="checkDEfCell_List01">Территории!$F$6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l_5_2">'Форма 4.2.3 | Т-гор.вода'!$M$13</definedName>
    <definedName name="Component_comp">'Форма 4.2.3 | Т-гор.вода'!$O$24</definedName>
    <definedName name="Component_comp_p">'Форма 4.2.3 | Т-гор.вода'!$O$25</definedName>
    <definedName name="connection_flag">Титульный!$F$38</definedName>
    <definedName name="CURRENT_DATE">TEHSHEET!$H$29</definedName>
    <definedName name="data_List11">'Форма 4.7'!$F$12:$G$21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1">'Форма 4.2.1 | Резерв мощности'!$O$22</definedName>
    <definedName name="default_val_2">'Форма 4.2.1 | Резерв мощности'!$M$24</definedName>
    <definedName name="default_val_4">et_union_hor!$M$168</definedName>
    <definedName name="default_val_5">'Форма 4.2.3 | Т-гор.вода'!$M$24</definedName>
    <definedName name="default_val_6">et_union_hor!$M$108</definedName>
    <definedName name="DESCRIPTION_TERRITORY">REESTR_DS!$B$2:$B$3</definedName>
    <definedName name="et_add_POST_5">et_union_hor!$M$112</definedName>
    <definedName name="et_Comm">et_union_hor!$4:$4</definedName>
    <definedName name="et_Component_comp">et_union_hor!$O$109</definedName>
    <definedName name="et_Component_comp_p">et_union_hor!$O$120</definedName>
    <definedName name="et_DS_range">et_union_hor!$Y$207</definedName>
    <definedName name="et_List00_00">et_union_hor!$272:$288</definedName>
    <definedName name="et_List00_01">et_union_hor!$272:$274</definedName>
    <definedName name="et_List00_02">et_union_hor!$276:$278</definedName>
    <definedName name="et_List00_03">et_union_hor!$280:$282</definedName>
    <definedName name="et_List00_04">et_union_hor!$284:$288</definedName>
    <definedName name="et_List01_0">et_union_hor!$297:$298</definedName>
    <definedName name="et_List01_1">et_union_hor!$302:$303</definedName>
    <definedName name="et_List01_2">et_union_hor!$307:$307</definedName>
    <definedName name="et_List02">et_union_hor!$9:$13</definedName>
    <definedName name="et_List02_1">et_union_hor!$9:$12</definedName>
    <definedName name="et_List02_1_wd">et_union_hor!$15:$18</definedName>
    <definedName name="et_List02_2">et_union_hor!$9:$11</definedName>
    <definedName name="et_List02_2_wd">et_union_hor!$15:$17</definedName>
    <definedName name="et_List02_3">et_union_hor!$9:$10</definedName>
    <definedName name="et_List02_3_wd">et_union_hor!$15:$16</definedName>
    <definedName name="et_List02_4">et_union_hor!$9:$9</definedName>
    <definedName name="et_List02_4_wd">et_union_hor!$15:$15</definedName>
    <definedName name="et_List02_changeColor_1">et_union_hor!$J$9:$J$12</definedName>
    <definedName name="et_List02_changeColor_1_wd">et_union_hor!$J$15:$J$18</definedName>
    <definedName name="et_List02_changeColor_2">et_union_hor!$N$9:$N$11</definedName>
    <definedName name="et_List02_changeColor_2_wd">et_union_hor!$N$15:$N$17</definedName>
    <definedName name="et_List02_changeColor_3">et_union_hor!$R$9:$R$10</definedName>
    <definedName name="et_List02_changeColor_3_wd">et_union_hor!$R$15:$R$16</definedName>
    <definedName name="et_List02_changeColor_4">et_union_hor!$V$9</definedName>
    <definedName name="et_List02_changeColor_4_wd">et_union_hor!$V$15</definedName>
    <definedName name="et_List02_wd">et_union_hor!$15:$19</definedName>
    <definedName name="et_List03">et_union_hor!$292:$292</definedName>
    <definedName name="et_List05_1">et_union_hor!$342:$342</definedName>
    <definedName name="et_List05_1_FormulaVD">'Форма 1.0.1 | Т-ТЭ | &gt;=25МВт'!$H$9</definedName>
    <definedName name="et_List05_10_FormulaVD">'Форма 1.0.1 | Т-подкл'!$H$9</definedName>
    <definedName name="et_List05_11_FormulaVD">'Форма 1.0.1 | Форма 4.7'!$H$9</definedName>
    <definedName name="et_List05_13_FormulaVD">'Форма 1.0.1 | Т-ТЭ | потр'!$H$9</definedName>
    <definedName name="et_List05_2">et_union_hor!$341:$343</definedName>
    <definedName name="et_List05_2_FormulaVD">'Форма 1.0.1 | Т-ТЭ | ТСО'!$H$9</definedName>
    <definedName name="et_List05_3">et_union_hor!$339:$344</definedName>
    <definedName name="et_List05_3_FormulaVD">'Форма 1.0.1 | Т-ТЭ | предел'!$H$9</definedName>
    <definedName name="et_List05_3_i_FormulaVD">'Форма 1.0.1 | Т-ТЭ | индикат'!$H$9</definedName>
    <definedName name="et_List05_4">et_union_hor!$337:$345</definedName>
    <definedName name="et_List05_4_FormulaVD">'Форма 1.0.1 | Т-ТН'!$H$9</definedName>
    <definedName name="et_List05_5_FormulaVD">'Форма 1.0.1 | Т-гор.вода'!$H$9</definedName>
    <definedName name="et_List05_6_FormulaVD">'Форма 1.0.1 | Т-передача ТЭ'!$H$9</definedName>
    <definedName name="et_List05_7_FormulaVD">'Форма 1.0.1 | Т-передача ТН'!$H$9</definedName>
    <definedName name="et_List05_8_FormulaVD">'Форма 1.0.1 | Резерв мощности'!$H$9</definedName>
    <definedName name="et_List05_9_FormulaVD">'Форма 1.0.1 | Т-подкл(инд)'!$H$9</definedName>
    <definedName name="et_List05_FormulaVD">et_union_hor!$H$338</definedName>
    <definedName name="et_List06">et_union_hor!$260:$260</definedName>
    <definedName name="et_List06_1">et_union_hor!$32:$44</definedName>
    <definedName name="et_List06_1_1">et_union_hor!$37:$37</definedName>
    <definedName name="et_List06_1_2">et_union_hor!$36:$39</definedName>
    <definedName name="et_List06_1_3">et_union_hor!$35:$40</definedName>
    <definedName name="et_List06_1_4">et_union_hor!$34:$41</definedName>
    <definedName name="et_List06_1_5">et_union_hor!$33:$42</definedName>
    <definedName name="et_List06_1_6">et_union_hor!$32:$43</definedName>
    <definedName name="et_List06_1_7">et_union_hor!$31:$44</definedName>
    <definedName name="et_List06_1_MC">et_union_hor!$M$31:$M$44</definedName>
    <definedName name="et_List06_1_MC2">et_union_hor!$M$31:$M$38</definedName>
    <definedName name="et_List06_1_MC3">et_union_hor!$O$31:$V$36</definedName>
    <definedName name="et_List06_1_Period">et_union_hor!$O$31:$U$45</definedName>
    <definedName name="et_List06_10_1">et_union_hor!$197:$200</definedName>
    <definedName name="et_List06_10_1_K">et_union_hor!$N$211:$Y$214</definedName>
    <definedName name="et_List06_10_2">et_union_hor!$197:$198</definedName>
    <definedName name="et_List06_10_3">et_union_hor!$197:$199</definedName>
    <definedName name="et_List06_10_4">et_union_hor!$196:$201</definedName>
    <definedName name="et_List06_10_5">et_union_hor!$195:$202</definedName>
    <definedName name="et_List06_10_6">et_union_hor!$194:$203</definedName>
    <definedName name="et_List06_10_7">et_union_hor!$193:$204</definedName>
    <definedName name="et_List06_10_8">et_union_hor!$197:$197</definedName>
    <definedName name="et_List06_10_MC">et_union_hor!$M$193:$M$204</definedName>
    <definedName name="et_List06_10_MC2">et_union_hor!$M$193:$M$197</definedName>
    <definedName name="et_List06_10_MC3">et_union_hor!$N$193:$AF$196</definedName>
    <definedName name="et_List06_10_MC4">et_union_hor!$Y$197:$AE$198</definedName>
    <definedName name="et_List06_10_Period">et_union_hor!$Z$193:$AE$204</definedName>
    <definedName name="et_List06_13">et_union_hor!$239:$251</definedName>
    <definedName name="et_List06_13_1">et_union_hor!$244:$244</definedName>
    <definedName name="et_List06_13_2">et_union_hor!$243:$246</definedName>
    <definedName name="et_List06_13_3">et_union_hor!$242:$247</definedName>
    <definedName name="et_List06_13_4">et_union_hor!$241:$248</definedName>
    <definedName name="et_List06_13_5">et_union_hor!$240:$249</definedName>
    <definedName name="et_List06_13_6">et_union_hor!$239:$250</definedName>
    <definedName name="et_List06_13_7">et_union_hor!$238:$251</definedName>
    <definedName name="et_List06_13_MC">et_union_hor!$M$238:$M$251</definedName>
    <definedName name="et_List06_13_MC2">et_union_hor!$M$238:$M$245</definedName>
    <definedName name="et_List06_13_MC3">et_union_hor!$O$238:$AQ$243</definedName>
    <definedName name="et_List06_13_Period">et_union_hor!$O$238:$U$251</definedName>
    <definedName name="et_List06_2">et_union_hor!$50:$62</definedName>
    <definedName name="et_List06_2_1">et_union_hor!$55:$55</definedName>
    <definedName name="et_List06_2_2">et_union_hor!$54:$57</definedName>
    <definedName name="et_List06_2_3">et_union_hor!$53:$58</definedName>
    <definedName name="et_List06_2_4">et_union_hor!$52:$59</definedName>
    <definedName name="et_List06_2_5">et_union_hor!$51:$60</definedName>
    <definedName name="et_List06_2_6">et_union_hor!$50:$61</definedName>
    <definedName name="et_List06_2_7">et_union_hor!$49:$62</definedName>
    <definedName name="et_List06_2_MC">et_union_hor!$M$49:$M$62</definedName>
    <definedName name="et_List06_2_MC2">et_union_hor!$M$49:$M$56</definedName>
    <definedName name="et_List06_2_MC3">et_union_hor!$O$49:$V$54</definedName>
    <definedName name="et_List06_2_Period">et_union_hor!$O$49:$U$62</definedName>
    <definedName name="et_List06_3">et_union_hor!$68:$80</definedName>
    <definedName name="et_List06_3_1">et_union_hor!$73:$73</definedName>
    <definedName name="et_List06_3_2">et_union_hor!$72:$75</definedName>
    <definedName name="et_List06_3_3">et_union_hor!$71:$76</definedName>
    <definedName name="et_List06_3_4">et_union_hor!$70:$77</definedName>
    <definedName name="et_List06_3_5">et_union_hor!$69:$78</definedName>
    <definedName name="et_List06_3_6">et_union_hor!$68:$79</definedName>
    <definedName name="et_List06_3_7">et_union_hor!$67:$80</definedName>
    <definedName name="et_List06_3_i">et_union_hor!$221:$233</definedName>
    <definedName name="et_List06_3_i_1">et_union_hor!$226:$226</definedName>
    <definedName name="et_List06_3_i_2">et_union_hor!$225:$228</definedName>
    <definedName name="et_List06_3_i_3">et_union_hor!$224:$229</definedName>
    <definedName name="et_List06_3_i_4">et_union_hor!$223:$230</definedName>
    <definedName name="et_List06_3_i_5">et_union_hor!$222:$231</definedName>
    <definedName name="et_List06_3_i_6">et_union_hor!$221:$232</definedName>
    <definedName name="et_List06_3_i_7">et_union_hor!$220:$233</definedName>
    <definedName name="et_List06_3_i_MC">et_union_hor!$M$220:$M$233</definedName>
    <definedName name="et_List06_3_i_MC2">et_union_hor!$M$220:$M$227</definedName>
    <definedName name="et_List06_3_i_MC3">et_union_hor!$O$220:$V$225</definedName>
    <definedName name="et_List06_3_i_Period">et_union_hor!$O$220:$U$233</definedName>
    <definedName name="et_List06_3_MC">et_union_hor!$M$67:$M$80</definedName>
    <definedName name="et_List06_3_MC2">et_union_hor!$M$67:$M$74</definedName>
    <definedName name="et_List06_3_MC3">et_union_hor!$O$67:$V$72</definedName>
    <definedName name="et_List06_3_Period">et_union_hor!$O$67:$U$80</definedName>
    <definedName name="et_List06_4">et_union_hor!$86:$98</definedName>
    <definedName name="et_List06_4_1">et_union_hor!$91:$91</definedName>
    <definedName name="et_List06_4_2">et_union_hor!$90:$93</definedName>
    <definedName name="et_List06_4_3">et_union_hor!$89:$94</definedName>
    <definedName name="et_List06_4_4">et_union_hor!$88:$95</definedName>
    <definedName name="et_List06_4_5">et_union_hor!$87:$96</definedName>
    <definedName name="et_List06_4_6">et_union_hor!$86:$97</definedName>
    <definedName name="et_List06_4_7">et_union_hor!$85:$98</definedName>
    <definedName name="et_List06_4_MC">et_union_hor!$M$85:$M$98</definedName>
    <definedName name="et_List06_4_MC2">et_union_hor!$M$85:$M$92</definedName>
    <definedName name="et_List06_4_MC3">et_union_hor!$O$85:$V$90</definedName>
    <definedName name="et_List06_4_Period">et_union_hor!$O$85:$U$98</definedName>
    <definedName name="et_List06_5">et_union_hor!$104:$120</definedName>
    <definedName name="et_List06_5_0">et_union_hor!$110:$110</definedName>
    <definedName name="et_List06_5_0_first">et_union_hor!$120:$120</definedName>
    <definedName name="et_List06_5_1">et_union_hor!$109:$112</definedName>
    <definedName name="et_List06_5_1_changeColor">et_union_hor!$O$108:$Z$113</definedName>
    <definedName name="et_List06_5_2">et_union_hor!$108:$113</definedName>
    <definedName name="et_List06_5_3">et_union_hor!$107:$114</definedName>
    <definedName name="et_List06_5_4">et_union_hor!$106:$115</definedName>
    <definedName name="et_List06_5_5">et_union_hor!$105:$116</definedName>
    <definedName name="et_List06_5_6">et_union_hor!$104:$117</definedName>
    <definedName name="et_List06_5_7">et_union_hor!$103:$118</definedName>
    <definedName name="et_List06_5_MC">et_union_hor!$M$103:$M$118</definedName>
    <definedName name="et_List06_5_MC2">et_union_hor!$M$103:$M$111</definedName>
    <definedName name="et_List06_5_MC3">et_union_hor!$O$103:$AA$108</definedName>
    <definedName name="et_List06_5_Period">et_union_hor!$O$103:$Z$120</definedName>
    <definedName name="et_List06_6">et_union_hor!$126:$138</definedName>
    <definedName name="et_List06_6_1">et_union_hor!$131:$131</definedName>
    <definedName name="et_List06_6_2">et_union_hor!$130:$133</definedName>
    <definedName name="et_List06_6_3">et_union_hor!$129:$134</definedName>
    <definedName name="et_List06_6_4">et_union_hor!$128:$135</definedName>
    <definedName name="et_List06_6_5">et_union_hor!$127:$136</definedName>
    <definedName name="et_List06_6_6">et_union_hor!$126:$137</definedName>
    <definedName name="et_List06_6_7">et_union_hor!$125:$138</definedName>
    <definedName name="et_List06_6_MC">et_union_hor!$M$125:$M$138</definedName>
    <definedName name="et_List06_6_MC2">et_union_hor!$M$125:$M$132</definedName>
    <definedName name="et_List06_6_MC3">et_union_hor!$O$125:$V$130</definedName>
    <definedName name="et_List06_6_Period">et_union_hor!$O$125:$U$138</definedName>
    <definedName name="et_List06_7">et_union_hor!$144:$156</definedName>
    <definedName name="et_List06_7_1">et_union_hor!$149:$149</definedName>
    <definedName name="et_List06_7_2">et_union_hor!$148:$151</definedName>
    <definedName name="et_List06_7_3">et_union_hor!$147:$152</definedName>
    <definedName name="et_List06_7_4">et_union_hor!$146:$153</definedName>
    <definedName name="et_List06_7_5">et_union_hor!$145:$154</definedName>
    <definedName name="et_List06_7_6">et_union_hor!$144:$155</definedName>
    <definedName name="et_List06_7_7">et_union_hor!$143:$156</definedName>
    <definedName name="et_List06_7_MC">et_union_hor!$M$143:$M$156</definedName>
    <definedName name="et_List06_7_MC2">et_union_hor!$M$143:$M$150</definedName>
    <definedName name="et_List06_7_MC3">et_union_hor!$O$143:$V$148</definedName>
    <definedName name="et_List06_7_Period">et_union_hor!$O$143:$U$156</definedName>
    <definedName name="et_List06_8">et_union_hor!$162:$174</definedName>
    <definedName name="et_List06_8_1">et_union_hor!$167:$167</definedName>
    <definedName name="et_List06_8_2">et_union_hor!$166:$169</definedName>
    <definedName name="et_List06_8_3">et_union_hor!$165:$170</definedName>
    <definedName name="et_List06_8_4">et_union_hor!$164:$171</definedName>
    <definedName name="et_List06_8_5">et_union_hor!$163:$172</definedName>
    <definedName name="et_List06_8_6">et_union_hor!$162:$173</definedName>
    <definedName name="et_List06_8_7">et_union_hor!$161:$174</definedName>
    <definedName name="et_List06_8_MC">et_union_hor!$M$161:$M$174</definedName>
    <definedName name="et_List06_8_MC2">et_union_hor!$M$161:$M$168</definedName>
    <definedName name="et_List06_8_MC3">et_union_hor!$O$161:$V$166</definedName>
    <definedName name="et_List06_8_Period">et_union_hor!$O$161:$U$174</definedName>
    <definedName name="et_List06_9">et_union_hor!$180:$188</definedName>
    <definedName name="et_List06_9_1">et_union_hor!$183:$183</definedName>
    <definedName name="et_List06_9_4">et_union_hor!$182:$185</definedName>
    <definedName name="et_List06_9_5">et_union_hor!$181:$186</definedName>
    <definedName name="et_List06_9_6">et_union_hor!$180:$187</definedName>
    <definedName name="et_List06_9_7">et_union_hor!$179:$188</definedName>
    <definedName name="et_List06_9_MC">et_union_hor!$M$179:$M$188</definedName>
    <definedName name="et_List06_9_MC2">et_union_hor!$M$179:$M$183</definedName>
    <definedName name="et_List06_9_MC3">et_union_hor!$O$179:$W$182</definedName>
    <definedName name="et_List06_9_Period">et_union_hor!$Q$179:$V$189</definedName>
    <definedName name="et_List07">et_union_hor!$256:$256</definedName>
    <definedName name="et_List08">et_union_hor!$268:$268</definedName>
    <definedName name="et_List11_1">et_union_hor!$312:$312</definedName>
    <definedName name="et_List12_1">et_union_hor!$317:$317</definedName>
    <definedName name="et_List12_2">et_union_hor!$322:$322</definedName>
    <definedName name="et_List12_3">et_union_hor!$327:$327</definedName>
    <definedName name="et_List12_4">et_union_hor!$332:$332</definedName>
    <definedName name="et_OneRates_1">et_union_hor!$O$37</definedName>
    <definedName name="et_OneRates_13">et_union_hor!$O$244</definedName>
    <definedName name="et_OneRates_2">et_union_hor!$O$55</definedName>
    <definedName name="et_OneRates_3">et_union_hor!$O$73</definedName>
    <definedName name="et_OneRates_3_i">et_union_hor!$O$226</definedName>
    <definedName name="et_OneRates_4">et_union_hor!$O$91</definedName>
    <definedName name="et_OneRates_5">et_union_hor!$Q$109</definedName>
    <definedName name="et_OneRates_5_comp">et_union_hor!$P$109</definedName>
    <definedName name="et_OneRates_5_comp_p">et_union_hor!$P$120</definedName>
    <definedName name="et_OneRates_5_p">et_union_hor!$Q$120</definedName>
    <definedName name="et_OneRates_6">et_union_hor!$O$131</definedName>
    <definedName name="et_OneRates_7">et_union_hor!$O$149</definedName>
    <definedName name="et_pIns_List06_1_Period">et_union_hor!$V$31:$V$45</definedName>
    <definedName name="et_pIns_List06_10_Period">et_union_hor!$AF$193:$AF$204</definedName>
    <definedName name="et_pIns_List06_13_Period">et_union_hor!$AQ$238:$AQ$251</definedName>
    <definedName name="et_pIns_List06_2_Period">et_union_hor!$V$49:$V$62</definedName>
    <definedName name="et_pIns_List06_3_i_Period">et_union_hor!$V$220:$V$233</definedName>
    <definedName name="et_pIns_List06_3_Period">et_union_hor!$V$67:$V$80</definedName>
    <definedName name="et_pIns_List06_4_Period">et_union_hor!$V$85:$V$98</definedName>
    <definedName name="et_pIns_List06_5_Period">et_union_hor!$AA$103:$AA$120</definedName>
    <definedName name="et_pIns_List06_6_Period">et_union_hor!$V$125:$V$138</definedName>
    <definedName name="et_pIns_List06_7_Period">et_union_hor!$V$143:$V$156</definedName>
    <definedName name="et_pIns_List06_8_Period">et_union_hor!$V$161:$V$174</definedName>
    <definedName name="et_pIns_List06_9_Period">et_union_hor!$W$179:$W$189</definedName>
    <definedName name="et_TN_range">et_union_hor!$Q$207</definedName>
    <definedName name="et_TS_range">et_union_hor!$U$207</definedName>
    <definedName name="et_TwoRates_1">et_union_hor!$P$37:$Q$37</definedName>
    <definedName name="et_TwoRates_13">et_union_hor!$P$244:$Q$244</definedName>
    <definedName name="et_TwoRates_2">et_union_hor!$P$55:$Q$55</definedName>
    <definedName name="et_TwoRates_3">et_union_hor!$P$73:$Q$73</definedName>
    <definedName name="et_TwoRates_3_i">et_union_hor!$P$226:$Q$226</definedName>
    <definedName name="et_TwoRates_4">et_union_hor!$P$92:$Q$92</definedName>
    <definedName name="et_TwoRates_5">et_union_hor!$R$109:$S$109</definedName>
    <definedName name="et_TwoRates_5_comp">et_union_hor!$T$109:$U$109</definedName>
    <definedName name="et_TwoRates_5_comp_p">et_union_hor!$T$120:$V$120</definedName>
    <definedName name="et_TwoRates_5_p">et_union_hor!$R$120:$S$120</definedName>
    <definedName name="et_TwoRates_6">et_union_hor!$P$131:$Q$131</definedName>
    <definedName name="et_TwoRates_7">et_union_hor!$P$149:$Q$149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DS">'Форма 4.2.4 | Т-подкл'!$V$18:$V$31</definedName>
    <definedName name="flagIndicat_List06_3">'Форма 4.2.1 | Т-ТЭ | предел'!$O$7</definedName>
    <definedName name="flagMO">'Перечень тарифов'!$K$20:$K$26</definedName>
    <definedName name="flagSource">'Перечень тарифов'!$S$20:$S$26</definedName>
    <definedName name="flagST">'Перечень тарифов'!$O$20:$O$26</definedName>
    <definedName name="flagTN">'Форма 4.2.4 | Т-подкл'!$N$18:$N$31</definedName>
    <definedName name="flagTS">'Форма 4.2.4 | Т-подкл'!$R$18:$R$31</definedName>
    <definedName name="flagTwoTariff">'Перечень тарифов'!$G$20:$G$26</definedName>
    <definedName name="flagUsedTer_List01">Территории!$P$11:$P$15</definedName>
    <definedName name="group_rates">'Перечень тарифов'!$E$20:$E$26</definedName>
    <definedName name="header_1">'Форма 4.2.1 | Т-ТЭ | &gt;=25МВт'!$L$5</definedName>
    <definedName name="header_10">'Форма 4.2.4 | Т-подкл'!$L$5</definedName>
    <definedName name="header_2">'Форма 4.2.1 | Т-ТЭ | ТСО'!$L$5</definedName>
    <definedName name="header_3">'Форма 4.2.1 | Т-ТЭ | предел'!$L$5</definedName>
    <definedName name="header_4">'Форма 4.2.2 | Т-ТН'!$L$5</definedName>
    <definedName name="header_5">'Форма 4.2.3 | Т-гор.вода'!$L$5</definedName>
    <definedName name="header_6">'Форма 4.2.2 | Т-передача ТЭ'!$L$5</definedName>
    <definedName name="header_7">'Форма 4.2.2 | Т-передача ТН'!$L$5</definedName>
    <definedName name="header_8">'Форма 4.2.1 | Резерв мощности'!$L$5</definedName>
    <definedName name="header_9">'Форма 4.2.5 | Т-подкл(инд)'!$L$5</definedName>
    <definedName name="id_rates">'Перечень тарифов'!$A$20:$A$26</definedName>
    <definedName name="IDtariff_List05_1">'Форма 1.0.1 | Т-ТЭ | &gt;=25МВт'!$A$1</definedName>
    <definedName name="IDtariff_List05_10">'Форма 1.0.1 | Т-подкл'!$A$1</definedName>
    <definedName name="IDtariff_List05_11">'Форма 1.0.1 | Форма 4.7'!$A$1</definedName>
    <definedName name="IDtariff_List05_13">'Форма 1.0.1 | Т-ТЭ | потр'!$A$1</definedName>
    <definedName name="IDtariff_List05_2">'Форма 1.0.1 | Т-ТЭ | ТСО'!$A$1</definedName>
    <definedName name="IDtariff_List05_3">'Форма 1.0.1 | Т-ТЭ | предел'!$A$1</definedName>
    <definedName name="IDtariff_List05_3_i">'Форма 1.0.1 | Т-ТЭ | индикат'!$A$1</definedName>
    <definedName name="IDtariff_List05_4">'Форма 1.0.1 | Т-ТН'!$A$1</definedName>
    <definedName name="IDtariff_List05_5">'Форма 1.0.1 | Т-гор.вода'!$A$1</definedName>
    <definedName name="IDtariff_List05_6">'Форма 1.0.1 | Т-передача ТЭ'!$A$1</definedName>
    <definedName name="IDtariff_List05_7">'Форма 1.0.1 | Т-передача ТН'!$A$1</definedName>
    <definedName name="IDtariff_List05_8">'Форма 1.0.1 | Резерв мощности'!$A$1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Indicat">'Перечень тарифов'!$G$10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TEHSHEET!$X$2:$X$14</definedName>
    <definedName name="kind_group_rates_load">TEHSHEET!$AP$2:$AP$12</definedName>
    <definedName name="kind_group_rates_load_ETS">TEHSHEET!$AP$2:$AP$11</definedName>
    <definedName name="kind_group_rates_load_filter">TEHSHEET!$AQ$2:$AQ$11</definedName>
    <definedName name="kind_group_rates_load_filter_ETS">TEHSHEET!$AQ$2:$AQ$11</definedName>
    <definedName name="kind_of_activity">REESTR_VED!$B$2:$B$11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TEHSHEET!$AZ$2:$AZ$9</definedName>
    <definedName name="kind_of_fuel">TEHSHEET!$AK$2:$AK$9</definedName>
    <definedName name="kind_of_heat_transfer">TEHSHEET!$O$2:$O$12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TEHSHEET!$BA$2:$BA$9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org_type">TEHSHEET!$BC$2:$BC$5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REESTR_MO!$A$2:$D$896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4.2.1 | Т-ТЭ | &gt;=25МВт'!$11:$11</definedName>
    <definedName name="List06_1_MC">'Форма 4.2.1 | Т-ТЭ | &gt;=25МВт'!$O$18:$O$32</definedName>
    <definedName name="List06_1_MC2">'Форма 4.2.1 | Т-ТЭ | &gt;=25МВт'!$V$18:$V$32</definedName>
    <definedName name="List06_1_note">'Форма 4.2.1 | Т-ТЭ | &gt;=25МВт'!$W$18:$W$32</definedName>
    <definedName name="List06_1_Period">'Форма 4.2.1 | Т-ТЭ | &gt;=25МВт'!$O$18:$U$32</definedName>
    <definedName name="List06_10_DP">'Форма 4.2.4 | Т-подкл'!$12:$12</definedName>
    <definedName name="List06_10_MC2">'Форма 4.2.4 | Т-подкл'!$AF$19:$AF$31</definedName>
    <definedName name="List06_10_note">'Форма 4.2.4 | Т-подкл'!$AG$19:$AG$31</definedName>
    <definedName name="List06_10_Period">'Форма 4.2.4 | Т-подкл'!$Z$19:$AE$31</definedName>
    <definedName name="List06_10_pl">'Форма 4.2.4 | Т-подкл'!$11:$11</definedName>
    <definedName name="List06_10_region">'Форма 4.2.4 | Т-подкл'!$N$23:$Y$25</definedName>
    <definedName name="List06_13_DP">'Форма 4.2.1 | Т-ТЭ | потр'!$11:$11</definedName>
    <definedName name="List06_13_MC">'Форма 4.2.1 | Т-ТЭ | потр'!$O$18:$O$32</definedName>
    <definedName name="List06_13_MC2">'Форма 4.2.1 | Т-ТЭ | потр'!$AQ$18:$AQ$32</definedName>
    <definedName name="List06_13_note">'Форма 4.2.1 | Т-ТЭ | потр'!$AR$18:$AR$32</definedName>
    <definedName name="List06_13_Period">'Форма 4.2.1 | Т-ТЭ | потр'!$O$18:$U$32</definedName>
    <definedName name="List06_2_DP">'Форма 4.2.1 | Т-ТЭ | ТСО'!$11:$11</definedName>
    <definedName name="List06_2_MC">'Форма 4.2.1 | Т-ТЭ | ТСО'!$O$18:$O$32</definedName>
    <definedName name="List06_2_MC2">'Форма 4.2.1 | Т-ТЭ | ТСО'!$V$18:$V$32</definedName>
    <definedName name="List06_2_note">'Форма 4.2.1 | Т-ТЭ | ТСО'!$W$18:$W$32</definedName>
    <definedName name="List06_2_Period">'Форма 4.2.1 | Т-ТЭ | ТСО'!$O$18:$U$32</definedName>
    <definedName name="List06_3_DP">'Форма 4.2.1 | Т-ТЭ | предел'!$13:$13</definedName>
    <definedName name="List06_3_i_DP">'Форма 4.2.1 | Т-ТЭ | индикат'!$13:$13</definedName>
    <definedName name="List06_3_i_GroundMaterials">'Форма 4.2.1 | Т-ТЭ | индикат'!$O$7</definedName>
    <definedName name="List06_3_i_MC">'Форма 4.2.1 | Т-ТЭ | индикат'!$O$20:$O$34</definedName>
    <definedName name="List06_3_i_MC2">'Форма 4.2.1 | Т-ТЭ | индикат'!$V$20:$V$34</definedName>
    <definedName name="List06_3_i_note">'Форма 4.2.1 | Т-ТЭ | индикат'!$W$20:$W$34</definedName>
    <definedName name="List06_3_i_Period">'Форма 4.2.1 | Т-ТЭ | индикат'!$O$20:$U$34</definedName>
    <definedName name="List06_3_MC">'Форма 4.2.1 | Т-ТЭ | предел'!$O$20:$O$34</definedName>
    <definedName name="List06_3_MC2">'Форма 4.2.1 | Т-ТЭ | предел'!$V$20:$V$34</definedName>
    <definedName name="List06_3_note">'Форма 4.2.1 | Т-ТЭ | предел'!$W$20:$W$34</definedName>
    <definedName name="List06_3_Period">'Форма 4.2.1 | Т-ТЭ | предел'!$O$20:$U$34</definedName>
    <definedName name="List06_4_DP">'Форма 4.2.2 | Т-ТН'!$11:$11</definedName>
    <definedName name="List06_4_MC2">'Форма 4.2.2 | Т-ТН'!$V$18:$V$32</definedName>
    <definedName name="List06_4_note">'Форма 4.2.2 | Т-ТН'!$W$18:$W$32</definedName>
    <definedName name="List06_4_Period">'Форма 4.2.2 | Т-ТН'!$O$18:$U$32</definedName>
    <definedName name="List06_5_0">'Форма 4.2.3 | Т-гор.вода'!$25:$25</definedName>
    <definedName name="List06_5_DP">'Форма 4.2.3 | Т-гор.вода'!$11:$11</definedName>
    <definedName name="List06_5_MC">'Форма 4.2.3 | Т-гор.вода'!$O$18:$O$34</definedName>
    <definedName name="List06_5_MC2">'Форма 4.2.3 | Т-гор.вода'!$AA$18:$AA$34</definedName>
    <definedName name="List06_5_note">'Форма 4.2.3 | Т-гор.вода'!$AB$18:$AB$34</definedName>
    <definedName name="List06_5_Period">'Форма 4.2.3 | Т-гор.вода'!$O$18:$Z$34</definedName>
    <definedName name="List06_6_DP">'Форма 4.2.2 | Т-передача ТЭ'!$11:$11</definedName>
    <definedName name="List06_6_MC">'Форма 4.2.2 | Т-передача ТЭ'!$O$18:$O$32</definedName>
    <definedName name="List06_6_MC2">'Форма 4.2.2 | Т-передача ТЭ'!$V$18:$V$32</definedName>
    <definedName name="List06_6_note">'Форма 4.2.2 | Т-передача ТЭ'!$W$18:$W$32</definedName>
    <definedName name="List06_6_Period">'Форма 4.2.2 | Т-передача ТЭ'!$O$18:$U$32</definedName>
    <definedName name="List06_7_DP">'Форма 4.2.2 | Т-передача ТН'!$11:$11</definedName>
    <definedName name="List06_7_MC">'Форма 4.2.2 | Т-передача ТН'!$O$18:$O$32</definedName>
    <definedName name="List06_7_MC2">'Форма 4.2.2 | Т-передача ТН'!$V$18:$V$32</definedName>
    <definedName name="List06_7_note">'Форма 4.2.2 | Т-передача ТН'!$W$18:$W$32</definedName>
    <definedName name="List06_7_Period">'Форма 4.2.2 | Т-передача ТН'!$O$18:$U$32</definedName>
    <definedName name="List06_8_DP">'Форма 4.2.1 | Резерв мощности'!$11:$11</definedName>
    <definedName name="List06_8_MC">'Форма 4.2.1 | Резерв мощности'!$O$18:$O$32</definedName>
    <definedName name="List06_8_MC2">'Форма 4.2.1 | Резерв мощности'!$V$18:$V$32</definedName>
    <definedName name="List06_8_note">'Форма 4.2.1 | Резерв мощности'!$W$18:$W$32</definedName>
    <definedName name="List06_8_Period">'Форма 4.2.1 | Резерв мощности'!$O$18:$U$32</definedName>
    <definedName name="List06_9_DP">'Форма 4.2.5 | Т-подкл(инд)'!$12:$12</definedName>
    <definedName name="List06_9_MC">'Форма 4.2.5 | Т-подкл(инд)'!$O$19:$O$29</definedName>
    <definedName name="List06_9_MC2">'Форма 4.2.5 | Т-подкл(инд)'!$W$19:$W$29</definedName>
    <definedName name="List06_9_note">'Форма 4.2.5 | Т-подкл(инд)'!$X$19:$X$29</definedName>
    <definedName name="List06_9_Period">'Форма 4.2.5 | Т-подкл(инд)'!$Q$19:$V$29</definedName>
    <definedName name="List06_9_pl">'Форма 4.2.5 | Т-подкл(инд)'!$11:$11</definedName>
    <definedName name="List11_GroundMaterials_1">'Форма 4.7'!$F$12:$F$21</definedName>
    <definedName name="List11_note">'Форма 4.7'!$G$10:$G$21</definedName>
    <definedName name="List12_Date">'Форма 4.8'!$G$11</definedName>
    <definedName name="List12_GroundMaterials_1">'Форма 4.8'!$H$11:$H$32</definedName>
    <definedName name="List12_note">'Форма 4.8'!$I$10:$I$32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тарифов'!$N$20:$N$26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Титульный!$F$36</definedName>
    <definedName name="name_rates">'Перечень тарифов'!$J$20:$J$26</definedName>
    <definedName name="name_rates_4">TEHSHEET!$AA$2:$AA$3</definedName>
    <definedName name="name_rates_4_filter">TEHSHEET!$AB$2:$AB$3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4.2.1 | Т-ТЭ | &gt;=25МВт'!$O$24</definedName>
    <definedName name="OneRates_13">'Форма 4.2.1 | Т-ТЭ | потр'!$O$24</definedName>
    <definedName name="OneRates_2">'Форма 4.2.1 | Т-ТЭ | ТСО'!$O$24</definedName>
    <definedName name="OneRates_3">'Форма 4.2.1 | Т-ТЭ | предел'!$O$26</definedName>
    <definedName name="OneRates_3_i">'Форма 4.2.1 | Т-ТЭ | индикат'!$O$26</definedName>
    <definedName name="OneRates_4">'Форма 4.2.2 | Т-ТН'!$O$24</definedName>
    <definedName name="OneRates_5">'Форма 4.2.3 | Т-гор.вода'!$Q$24</definedName>
    <definedName name="OneRates_5_comp">'Форма 4.2.3 | Т-гор.вода'!$P$24</definedName>
    <definedName name="OneRates_5_comp_p">'Форма 4.2.3 | Т-гор.вода'!$P$25</definedName>
    <definedName name="OneRates_5_p">'Форма 4.2.3 | Т-гор.вода'!$Q$25</definedName>
    <definedName name="OneRates_6">'Форма 4.2.2 | Т-передача ТЭ'!$O$24</definedName>
    <definedName name="OneRates_7">'Форма 4.2.2 | Т-передача ТН'!$O$24</definedName>
    <definedName name="org">Титульный!$F$29</definedName>
    <definedName name="Org_Address">Титульный!$F$40:$F$40</definedName>
    <definedName name="ORG_END_DATE">TEHSHEET!$F$29</definedName>
    <definedName name="Org_main">Титульный!$F$41</definedName>
    <definedName name="ORG_START_DATE">TEHSHEET!$E$29</definedName>
    <definedName name="otv_lico_name">Титульный!$F$43:$F$46</definedName>
    <definedName name="pCng_List11_1">'Форма 4.7'!$E$12:$E$15</definedName>
    <definedName name="pCng_List11_2">'Форма 4.7'!$E$17:$E$18</definedName>
    <definedName name="pCng_List11_3">'Форма 4.7'!$E$20:$E$21</definedName>
    <definedName name="pCng_List12_1">'Форма 4.8'!$E$15:$E$16</definedName>
    <definedName name="pCng_List12_2">'Форма 4.8'!$E$18:$E$19</definedName>
    <definedName name="pCng_List12_6">'Форма 4.8'!$E$31:$E$32</definedName>
    <definedName name="pDbl_List12_5">'Форма 4.8'!$G$28:$G$29</definedName>
    <definedName name="pDbl_List12_5_copy">'Форма 4.8'!$L$28:$L$29</definedName>
    <definedName name="pDbl_List12_5_copy2">'Форма 4.8'!$K$28:$K$29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тарифов'!$C$20:$C$26</definedName>
    <definedName name="pDel_List02_1">'Перечень тарифов'!$H$20:$H$26</definedName>
    <definedName name="pDel_List02_2">'Перечень тарифов'!$L$20:$L$26</definedName>
    <definedName name="pDel_List02_3">'Перечень тарифов'!$P$20:$P$26</definedName>
    <definedName name="pDel_List02_4">'Перечень тарифов'!$T$20:$T$26</definedName>
    <definedName name="pDel_List03">'Форма 1.0.2'!$C$12:$C$13</definedName>
    <definedName name="pDel_List06_1_1">'Форма 4.2.1 | Т-ТЭ | &gt;=25МВт'!$K$18:$K$32</definedName>
    <definedName name="pDel_List06_1_2">'Форма 4.2.1 | Т-ТЭ | &gt;=25МВт'!$J$18:$J$32</definedName>
    <definedName name="pDel_List06_1_3">'Форма 4.2.1 | Т-ТЭ | &gt;=25МВт'!$I$18:$I$32</definedName>
    <definedName name="pDel_List06_10_4">'Форма 4.2.4 | Т-подкл'!$N$19:$AF$31,'Форма 4.2.4 | Т-подкл'!$N$19:$AF$31,'Форма 4.2.4 | Т-подкл'!$N$19:$AF$31</definedName>
    <definedName name="pDel_List06_10_5">'Форма 4.2.4 | Т-подкл'!$K$19:$K$31</definedName>
    <definedName name="pDel_List06_13_1">'Форма 4.2.1 | Т-ТЭ | потр'!$K$18:$K$32</definedName>
    <definedName name="pDel_List06_13_2">'Форма 4.2.1 | Т-ТЭ | потр'!$J$18:$J$32</definedName>
    <definedName name="pDel_List06_13_3">'Форма 4.2.1 | Т-ТЭ | потр'!$I$18:$I$32</definedName>
    <definedName name="pDel_List06_2_1">'Форма 4.2.1 | Т-ТЭ | ТСО'!$K$18:$K$32</definedName>
    <definedName name="pDel_List06_2_2">'Форма 4.2.1 | Т-ТЭ | ТСО'!$J$18:$J$32</definedName>
    <definedName name="pDel_List06_2_3">'Форма 4.2.1 | Т-ТЭ | ТСО'!$I$18:$I$32</definedName>
    <definedName name="pDel_List06_3_1">'Форма 4.2.1 | Т-ТЭ | предел'!$K$20:$K$34</definedName>
    <definedName name="pDel_List06_3_2">'Форма 4.2.1 | Т-ТЭ | предел'!$J$20:$J$34</definedName>
    <definedName name="pDel_List06_3_3">'Форма 4.2.1 | Т-ТЭ | предел'!$I$20:$I$34</definedName>
    <definedName name="pDel_List06_3_i_1">'Форма 4.2.1 | Т-ТЭ | индикат'!$K$20:$K$34</definedName>
    <definedName name="pDel_List06_3_i_2">'Форма 4.2.1 | Т-ТЭ | индикат'!$J$20:$J$34</definedName>
    <definedName name="pDel_List06_3_i_3">'Форма 4.2.1 | Т-ТЭ | индикат'!$I$20:$I$34</definedName>
    <definedName name="pDel_List06_4_1">'Форма 4.2.2 | Т-ТН'!$K$18:$K$32</definedName>
    <definedName name="pDel_List06_4_2">'Форма 4.2.2 | Т-ТН'!$J$18:$J$32</definedName>
    <definedName name="pDel_List06_4_3">'Форма 4.2.2 | Т-ТН'!$I$18:$I$32</definedName>
    <definedName name="pDel_List06_5_1">'Форма 4.2.3 | Т-гор.вода'!$K$18:$K$34</definedName>
    <definedName name="pDel_List06_5_2">'Форма 4.2.3 | Т-гор.вода'!$J$18:$J$34</definedName>
    <definedName name="pDel_List06_5_3">'Форма 4.2.3 | Т-гор.вода'!$I$18:$I$34</definedName>
    <definedName name="pDel_List06_6_1">'Форма 4.2.2 | Т-передача ТЭ'!$K$18:$K$32</definedName>
    <definedName name="pDel_List06_6_2">'Форма 4.2.2 | Т-передача ТЭ'!$J$18:$J$32</definedName>
    <definedName name="pDel_List06_6_3">'Форма 4.2.2 | Т-передача ТЭ'!$I$18:$I$32</definedName>
    <definedName name="pDel_List06_7_1">'Форма 4.2.2 | Т-передача ТН'!$K$18:$K$32</definedName>
    <definedName name="pDel_List06_7_2">'Форма 4.2.2 | Т-передача ТН'!$J$18:$J$32</definedName>
    <definedName name="pDel_List06_7_3">'Форма 4.2.2 | Т-передача ТН'!$I$18:$I$32</definedName>
    <definedName name="pDel_List06_8_1">'Форма 4.2.1 | Резерв мощности'!$K$18:$K$32</definedName>
    <definedName name="pDel_List06_8_2">'Форма 4.2.1 | Резерв мощности'!$J$18:$J$32</definedName>
    <definedName name="pDel_List06_8_3">'Форма 4.2.1 | Резерв мощности'!$I$18:$I$32</definedName>
    <definedName name="pDel_List06_9_5">'Форма 4.2.5 | Т-подкл(инд)'!$K$19:$K$29</definedName>
    <definedName name="pDel_List07">'Сведения об изменении'!$C$11:$C$13</definedName>
    <definedName name="pDel_List11_1">'Форма 4.7'!$C$12:$C$15</definedName>
    <definedName name="pDel_List11_2">'Форма 4.7'!$C$17:$C$18</definedName>
    <definedName name="pDel_List11_3">'Форма 4.7'!$C$20:$C$21</definedName>
    <definedName name="pDel_List12_1">'Форма 4.8'!$C$15:$C$16</definedName>
    <definedName name="pDel_List12_2">'Форма 4.8'!$C$18:$C$19</definedName>
    <definedName name="pDel_List12_3">'Форма 4.8'!$C$22:$C$23</definedName>
    <definedName name="pDel_List12_4">'Форма 4.8'!$C$25:$C$26</definedName>
    <definedName name="pDel_List12_5">'Форма 4.8'!$C$28:$C$29</definedName>
    <definedName name="pDel_List12_6">'Форма 4.8'!$C$31:$C$32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тарифов'!$E$26</definedName>
    <definedName name="pIns_List03">'Форма 1.0.2'!$E$13</definedName>
    <definedName name="pIns_List06_1_Period">'Форма 4.2.1 | Т-ТЭ | &gt;=25МВт'!$V$14:$V$32</definedName>
    <definedName name="pIns_List06_10_Period">'Форма 4.2.4 | Т-подкл'!$AF$15:$AF$31</definedName>
    <definedName name="pIns_List06_13_Period">'Форма 4.2.1 | Т-ТЭ | потр'!$AQ$13:$AQ$32</definedName>
    <definedName name="pIns_List06_2_Period">'Форма 4.2.1 | Т-ТЭ | ТСО'!$V$13:$V$32</definedName>
    <definedName name="pIns_List06_3_i_Period">'Форма 4.2.1 | Т-ТЭ | индикат'!$V$16:$V$34</definedName>
    <definedName name="pIns_List06_3_Period">'Форма 4.2.1 | Т-ТЭ | предел'!$V$16:$V$34</definedName>
    <definedName name="pIns_List06_4_Period">'Форма 4.2.2 | Т-ТН'!$V$18:$V$32</definedName>
    <definedName name="pIns_List06_5_Period">'Форма 4.2.3 | Т-гор.вода'!$AA$14:$AA$34</definedName>
    <definedName name="pIns_List06_6_Period">'Форма 4.2.2 | Т-передача ТЭ'!$V$14:$V$32</definedName>
    <definedName name="pIns_List06_7_Period">'Форма 4.2.2 | Т-передача ТН'!$V$14:$V$32</definedName>
    <definedName name="pIns_List06_8_Period">'Форма 4.2.1 | Резерв мощности'!$V$14:$V$32</definedName>
    <definedName name="pIns_List06_9_Period">'Форма 4.2.5 | Т-подкл(инд)'!$W$15:$W$29</definedName>
    <definedName name="pIns_List07">'Сведения об изменении'!$E$13</definedName>
    <definedName name="pIns_List11_1">'Форма 4.7'!$E$15</definedName>
    <definedName name="pIns_List11_2">'Форма 4.7'!$E$18</definedName>
    <definedName name="pIns_List11_3">'Форма 4.7'!$E$21</definedName>
    <definedName name="pIns_List12_1">'Форма 4.8'!$E$16</definedName>
    <definedName name="pIns_List12_2">'Форма 4.8'!$E$19</definedName>
    <definedName name="pIns_List12_3">'Форма 4.8'!$E$23</definedName>
    <definedName name="pIns_List12_4">'Форма 4.8'!$E$26</definedName>
    <definedName name="pIns_List12_5">'Форма 4.8'!$E$29</definedName>
    <definedName name="pIns_List12_6">'Форма 4.8'!$E$32</definedName>
    <definedName name="pr_List06_1">'Форма 4.2.1 | Т-ТЭ | &gt;=25МВт'!$O$7:$T$10</definedName>
    <definedName name="pr_List06_10">'Форма 4.2.4 | Т-подкл'!$N$7:$T$10</definedName>
    <definedName name="pr_List06_13">'Форма 4.2.1 | Т-ТЭ | потр'!$O$7:$T$10</definedName>
    <definedName name="pr_List06_2">'Форма 4.2.1 | Т-ТЭ | ТСО'!$O$7:$T$10</definedName>
    <definedName name="pr_List06_3">'Форма 4.2.1 | Т-ТЭ | предел'!$O$9:$T$12</definedName>
    <definedName name="pr_List06_3_i">'Форма 4.2.1 | Т-ТЭ | индикат'!$O$9:$T$12</definedName>
    <definedName name="pr_List06_4">'Форма 4.2.2 | Т-ТН'!$O$7:$T$10</definedName>
    <definedName name="pr_List06_5">'Форма 4.2.3 | Т-гор.вода'!$O$7:$T$10</definedName>
    <definedName name="pr_List06_6">'Форма 4.2.2 | Т-передача ТЭ'!$O$7:$T$10</definedName>
    <definedName name="pr_List06_7">'Форма 4.2.2 | Т-передача ТН'!$O$7:$T$10</definedName>
    <definedName name="pr_List06_8">'Форма 4.2.1 | Резерв мощности'!$O$7:$T$10</definedName>
    <definedName name="pr_List06_9">'Форма 4.2.5 | Т-подкл(инд)'!$O$7:$T$10</definedName>
    <definedName name="pVDel_List06_1">'Форма 4.2.1 | Т-ТЭ | &gt;=25МВт'!$12:$12</definedName>
    <definedName name="pVDel_List06_10">'Форма 4.2.4 | Т-подкл'!$13:$13</definedName>
    <definedName name="pVDel_List06_13">'Форма 4.2.1 | Т-ТЭ | потр'!$12:$12</definedName>
    <definedName name="pVDel_List06_2">'Форма 4.2.1 | Т-ТЭ | ТСО'!$12:$12</definedName>
    <definedName name="pVDel_List06_3">'Форма 4.2.1 | Т-ТЭ | предел'!$14:$14</definedName>
    <definedName name="pVDel_List06_3_i">'Форма 4.2.1 | Т-ТЭ | индикат'!$14:$14</definedName>
    <definedName name="pVDel_List06_4">'Форма 4.2.2 | Т-ТН'!$12:$12</definedName>
    <definedName name="pVDel_List06_5">'Форма 4.2.3 | Т-гор.вода'!$12:$12</definedName>
    <definedName name="pVDel_List06_6">'Форма 4.2.2 | Т-передача ТЭ'!$12:$12</definedName>
    <definedName name="pVDel_List06_7">'Форма 4.2.2 | Т-передача ТН'!$12:$12</definedName>
    <definedName name="pVDel_List06_8">'Форма 4.2.1 | Резерв мощности'!$12:$12</definedName>
    <definedName name="pVDel_List06_9">'Форма 4.2.5 | Т-подкл(инд)'!$13:$13</definedName>
    <definedName name="QUARTER">TEHSHEET!$F$2:$F$5</definedName>
    <definedName name="REESTR_LINK_RANGE">REESTR_LINK!$A$2:$C$3</definedName>
    <definedName name="REESTR_ORG_RANGE">REESTR_ORG!$A$2:$J$202</definedName>
    <definedName name="REESTR_VED_RANGE">REESTR_VED!$A$2:$B$11</definedName>
    <definedName name="REESTR_VT_RANGE">REESTR_VT!$A$2:$B$12</definedName>
    <definedName name="REGION">TEHSHEET!$A$2:$A$87</definedName>
    <definedName name="region_name">Титульный!$F$7</definedName>
    <definedName name="RegulatoryPeriod">Титульный!$F$11:$F$12</definedName>
    <definedName name="shema_podkl_2">'Форма 4.2.1 | Т-ТЭ | ТСО'!$O$22</definedName>
    <definedName name="shema_podkl_3">'Форма 4.2.1 | Т-ТЭ | предел'!$O$24</definedName>
    <definedName name="shema_podkl_3_i">'Форма 4.2.1 | Т-ТЭ | индикат'!$O$24</definedName>
    <definedName name="SKI_number">TEHSHEET!$I$2:$I$21</definedName>
    <definedName name="tariffDesc">'Перечень тарифов'!$R$20:$R$26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4.2.1 | Т-ТЭ | &gt;=25МВт'!$P$24:$Q$24</definedName>
    <definedName name="TwoRates_13">'Форма 4.2.1 | Т-ТЭ | потр'!$P$24:$Q$24</definedName>
    <definedName name="TwoRates_2">'Форма 4.2.1 | Т-ТЭ | ТСО'!$P$24:$Q$24</definedName>
    <definedName name="TwoRates_3">'Форма 4.2.1 | Т-ТЭ | предел'!$P$26:$Q$26</definedName>
    <definedName name="TwoRates_3_i">'Форма 4.2.1 | Т-ТЭ | индикат'!$P$26:$Q$26</definedName>
    <definedName name="TwoRates_5">'Форма 4.2.3 | Т-гор.вода'!$R$24:$S$24</definedName>
    <definedName name="TwoRates_5_comp">'Форма 4.2.3 | Т-гор.вода'!$T$24:$U$24</definedName>
    <definedName name="TwoRates_5_comp_p">'Форма 4.2.3 | Т-гор.вода'!$T$25:$U$25</definedName>
    <definedName name="TwoRates_5_p">'Форма 4.2.3 | Т-гор.вода'!$R$25:$S$25</definedName>
    <definedName name="TwoRates_6">'Форма 4.2.2 | Т-передача ТЭ'!$P$24:$Q$24</definedName>
    <definedName name="TwoRates_7">'Форма 4.2.2 | Т-передача ТН'!$P$24:$Q$24</definedName>
    <definedName name="type_org">Титульный!$F$34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4.2.1 | Т-ТЭ | &gt;=25МВт'!$M$24</definedName>
    <definedName name="vid_teplnos_10">et_union_hor!$M$149</definedName>
    <definedName name="vid_teplnos_11">'Форма 4.2.2 | Т-ТН'!$M$24</definedName>
    <definedName name="vid_teplnos_12">et_union_hor!$M$92</definedName>
    <definedName name="vid_teplnos_2">'Форма 4.2.1 | Т-ТЭ | ТСО'!$M$24</definedName>
    <definedName name="vid_teplnos_3">'Форма 4.2.1 | Т-ТЭ | предел'!$M$26</definedName>
    <definedName name="vid_teplnos_4">'Форма 4.2.2 | Т-передача ТЭ'!$M$24</definedName>
    <definedName name="vid_teplnos_5">'Форма 4.2.2 | Т-передача ТН'!$M$24</definedName>
    <definedName name="vid_teplnos_6">et_union_hor!$M$37</definedName>
    <definedName name="vid_teplnos_7">et_union_hor!$M$54</definedName>
    <definedName name="vid_teplnos_8">et_union_hor!$M$72</definedName>
    <definedName name="vid_teplnos_9">et_union_hor!$M$132</definedName>
    <definedName name="VidTopl">'Перечень тарифов'!$G$13</definedName>
    <definedName name="VidTopl_1">'Форма 4.2.1 | Т-ТЭ | &gt;=25МВт'!$M$7</definedName>
    <definedName name="VidTopl_2">'Форма 4.2.1 | Т-ТЭ | ТСО'!$M$8</definedName>
    <definedName name="VidTopl_3">'Форма 4.2.1 | Т-ТЭ | предел'!$M$10</definedName>
    <definedName name="warmNote">'Перечень тарифов'!$W$20:$W$26</definedName>
    <definedName name="warmSource">'Перечень тарифов'!$V$20:$V$26</definedName>
    <definedName name="year_list">TEHSHEET!$C$2:$C$6</definedName>
    <definedName name="year_list1">TEHSHEET!$B$2:$B$27</definedName>
  </definedNames>
  <calcPr calcId="145621" fullCalcOnLoad="1"/>
</workbook>
</file>

<file path=xl/calcChain.xml><?xml version="1.0" encoding="utf-8"?>
<calcChain xmlns="http://schemas.openxmlformats.org/spreadsheetml/2006/main">
  <c r="A155" i="612" l="1"/>
  <c r="A156" i="612"/>
  <c r="A153" i="612"/>
  <c r="A154" i="612"/>
  <c r="O7" i="642"/>
  <c r="O8" i="642"/>
  <c r="O9" i="642"/>
  <c r="O10" i="642"/>
  <c r="N17" i="642"/>
  <c r="O17" i="642" s="1"/>
  <c r="P17" i="642" s="1"/>
  <c r="Q17" i="642" s="1"/>
  <c r="R17" i="642" s="1"/>
  <c r="S17" i="642" s="1"/>
  <c r="U17" i="642" s="1"/>
  <c r="V17" i="642" s="1"/>
  <c r="W17" i="642" s="1"/>
  <c r="X17" i="642" s="1"/>
  <c r="Y17" i="642" s="1"/>
  <c r="Z17" i="642" s="1"/>
  <c r="AB17" i="642" s="1"/>
  <c r="AC17" i="642" s="1"/>
  <c r="AD17" i="642" s="1"/>
  <c r="AE17" i="642" s="1"/>
  <c r="AF17" i="642" s="1"/>
  <c r="AG17" i="642" s="1"/>
  <c r="AI17" i="642" s="1"/>
  <c r="AJ17" i="642" s="1"/>
  <c r="AK17" i="642" s="1"/>
  <c r="AL17" i="642" s="1"/>
  <c r="AM17" i="642" s="1"/>
  <c r="AN17" i="642" s="1"/>
  <c r="AP17" i="642" s="1"/>
  <c r="AQ17" i="642" s="1"/>
  <c r="AR17" i="642" s="1"/>
  <c r="O18" i="642"/>
  <c r="AU18" i="642"/>
  <c r="AU19" i="642"/>
  <c r="AU20" i="642"/>
  <c r="AU21" i="642"/>
  <c r="AU22" i="642"/>
  <c r="AU23" i="642"/>
  <c r="Q25" i="642"/>
  <c r="X25" i="642"/>
  <c r="AE25" i="642"/>
  <c r="AL25" i="642"/>
  <c r="AU24" i="642"/>
  <c r="AU25" i="642"/>
  <c r="AU26" i="642"/>
  <c r="AU27" i="642"/>
  <c r="Q29" i="642"/>
  <c r="X29" i="642"/>
  <c r="AE29" i="642"/>
  <c r="AL29" i="642"/>
  <c r="AU28" i="642"/>
  <c r="AU29" i="642"/>
  <c r="AU30" i="642"/>
  <c r="AU31" i="642"/>
  <c r="AU32" i="642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120" i="612"/>
  <c r="A121" i="612"/>
  <c r="A122" i="612"/>
  <c r="A123" i="612"/>
  <c r="A124" i="612"/>
  <c r="A125" i="612"/>
  <c r="A126" i="612"/>
  <c r="A127" i="612"/>
  <c r="A128" i="612"/>
  <c r="A129" i="612"/>
  <c r="A130" i="612"/>
  <c r="A131" i="612"/>
  <c r="A132" i="612"/>
  <c r="A133" i="612"/>
  <c r="A134" i="612"/>
  <c r="A135" i="612"/>
  <c r="A136" i="612"/>
  <c r="A137" i="612"/>
  <c r="A138" i="612"/>
  <c r="A139" i="612"/>
  <c r="A140" i="612"/>
  <c r="A141" i="612"/>
  <c r="A142" i="612"/>
  <c r="A143" i="612"/>
  <c r="A144" i="612"/>
  <c r="A145" i="612"/>
  <c r="A146" i="612"/>
  <c r="A147" i="612"/>
  <c r="A148" i="612"/>
  <c r="A149" i="612"/>
  <c r="A150" i="612"/>
  <c r="A151" i="612"/>
  <c r="A152" i="612"/>
  <c r="AL245" i="471"/>
  <c r="AE245" i="471"/>
  <c r="X245" i="471"/>
  <c r="H12" i="644"/>
  <c r="H11" i="644"/>
  <c r="H9" i="644"/>
  <c r="H8" i="644"/>
  <c r="H7" i="644"/>
  <c r="H12" i="622"/>
  <c r="H9" i="622"/>
  <c r="H8" i="622"/>
  <c r="H12" i="643"/>
  <c r="H9" i="643"/>
  <c r="H8" i="643"/>
  <c r="R14" i="601"/>
  <c r="H13" i="622" s="1"/>
  <c r="R13" i="601"/>
  <c r="R12" i="601"/>
  <c r="P12" i="601"/>
  <c r="H13" i="643"/>
  <c r="O7" i="627"/>
  <c r="O8" i="627"/>
  <c r="O9" i="627"/>
  <c r="O10" i="627"/>
  <c r="O17" i="627"/>
  <c r="P17" i="627" s="1"/>
  <c r="Q17" i="627" s="1"/>
  <c r="R17" i="627" s="1"/>
  <c r="S17" i="627" s="1"/>
  <c r="U17" i="627" s="1"/>
  <c r="V17" i="627" s="1"/>
  <c r="W17" i="627" s="1"/>
  <c r="Z24" i="627"/>
  <c r="Q25" i="627"/>
  <c r="O7" i="632"/>
  <c r="O8" i="632"/>
  <c r="O9" i="632"/>
  <c r="O10" i="632"/>
  <c r="O18" i="632"/>
  <c r="P18" i="632" s="1"/>
  <c r="Q18" i="632" s="1"/>
  <c r="R18" i="632" s="1"/>
  <c r="S18" i="632" s="1"/>
  <c r="T18" i="632" s="1"/>
  <c r="V18" i="632" s="1"/>
  <c r="X18" i="632" s="1"/>
  <c r="R24" i="632"/>
  <c r="M12" i="550"/>
  <c r="AU251" i="471"/>
  <c r="AU250" i="471"/>
  <c r="AU249" i="471"/>
  <c r="AU248" i="471"/>
  <c r="AU247" i="471"/>
  <c r="AU246" i="471"/>
  <c r="AU245" i="471"/>
  <c r="Q245" i="471"/>
  <c r="AU244" i="471"/>
  <c r="AU243" i="471"/>
  <c r="AU242" i="471"/>
  <c r="AU241" i="471"/>
  <c r="AU240" i="471"/>
  <c r="AU239" i="471"/>
  <c r="AU238" i="471"/>
  <c r="H11" i="643"/>
  <c r="H7" i="643"/>
  <c r="H11" i="641"/>
  <c r="H7" i="641"/>
  <c r="Z233" i="471"/>
  <c r="Z232" i="471"/>
  <c r="Z231" i="471"/>
  <c r="Z230" i="471"/>
  <c r="Z229" i="471"/>
  <c r="Z228" i="471"/>
  <c r="Z227" i="471"/>
  <c r="Q227" i="471"/>
  <c r="Z226" i="471"/>
  <c r="Z225" i="471"/>
  <c r="Z224" i="471"/>
  <c r="Z223" i="471"/>
  <c r="Z222" i="471"/>
  <c r="Z221" i="471"/>
  <c r="Z220" i="471"/>
  <c r="Z33" i="640"/>
  <c r="Z32" i="640"/>
  <c r="Z31" i="640"/>
  <c r="Z30" i="640"/>
  <c r="Z29" i="640"/>
  <c r="Z28" i="640"/>
  <c r="Z27" i="640"/>
  <c r="Q27" i="640"/>
  <c r="Z26" i="640"/>
  <c r="Z25" i="640"/>
  <c r="Z24" i="640"/>
  <c r="Z23" i="640"/>
  <c r="Z22" i="640"/>
  <c r="Z21" i="640"/>
  <c r="Z20" i="640"/>
  <c r="N19" i="640"/>
  <c r="O19" i="640" s="1"/>
  <c r="P19" i="640" s="1"/>
  <c r="Q19" i="640" s="1"/>
  <c r="R19" i="640" s="1"/>
  <c r="S19" i="640" s="1"/>
  <c r="U19" i="640" s="1"/>
  <c r="V19" i="640" s="1"/>
  <c r="W19" i="640" s="1"/>
  <c r="O12" i="640"/>
  <c r="O11" i="640"/>
  <c r="O10" i="640"/>
  <c r="O9" i="640"/>
  <c r="AA198" i="471"/>
  <c r="AI197" i="471"/>
  <c r="R184" i="471"/>
  <c r="V120" i="471"/>
  <c r="AF111" i="471"/>
  <c r="V110" i="471"/>
  <c r="AE109" i="471"/>
  <c r="V109" i="471"/>
  <c r="Q150" i="471"/>
  <c r="Z149" i="471"/>
  <c r="Q132" i="471"/>
  <c r="Z131" i="471"/>
  <c r="Q92" i="471"/>
  <c r="Z91" i="471"/>
  <c r="Q168" i="471"/>
  <c r="Z167" i="471"/>
  <c r="AA166" i="471"/>
  <c r="Z80" i="471"/>
  <c r="Z79" i="471"/>
  <c r="Z78" i="471"/>
  <c r="Z77" i="471"/>
  <c r="Z76" i="471"/>
  <c r="Z75" i="471"/>
  <c r="Z74" i="471"/>
  <c r="Q74" i="471"/>
  <c r="Z73" i="471"/>
  <c r="Z72" i="471"/>
  <c r="Z71" i="471"/>
  <c r="Z70" i="471"/>
  <c r="Z69" i="471"/>
  <c r="Z68" i="471"/>
  <c r="Z67" i="471"/>
  <c r="Z62" i="471"/>
  <c r="Z61" i="471"/>
  <c r="Z60" i="471"/>
  <c r="Z59" i="471"/>
  <c r="Z58" i="471"/>
  <c r="Z57" i="471"/>
  <c r="Z56" i="471"/>
  <c r="Q56" i="471"/>
  <c r="Z55" i="471"/>
  <c r="Z54" i="471"/>
  <c r="Z53" i="471"/>
  <c r="Z52" i="471"/>
  <c r="Z51" i="471"/>
  <c r="Z50" i="471"/>
  <c r="Z49" i="471"/>
  <c r="Z44" i="471"/>
  <c r="Z43" i="471"/>
  <c r="Z42" i="471"/>
  <c r="Z41" i="471"/>
  <c r="Z40" i="471"/>
  <c r="Z39" i="471"/>
  <c r="Z38" i="471"/>
  <c r="Q38" i="471"/>
  <c r="Z37" i="471"/>
  <c r="Z36" i="471"/>
  <c r="Z35" i="471"/>
  <c r="Z34" i="471"/>
  <c r="Z33" i="471"/>
  <c r="Z32" i="471"/>
  <c r="Z31" i="471"/>
  <c r="H11" i="639"/>
  <c r="H7" i="639"/>
  <c r="H11" i="638"/>
  <c r="H7" i="638"/>
  <c r="H11" i="637"/>
  <c r="H7" i="637"/>
  <c r="H11" i="636"/>
  <c r="H7" i="636"/>
  <c r="H11" i="635"/>
  <c r="H7" i="635"/>
  <c r="H11" i="634"/>
  <c r="H7" i="634"/>
  <c r="N10" i="633"/>
  <c r="N9" i="633"/>
  <c r="N8" i="633"/>
  <c r="N7" i="633"/>
  <c r="O10" i="628"/>
  <c r="O9" i="628"/>
  <c r="O8" i="628"/>
  <c r="O7" i="628"/>
  <c r="O17" i="630"/>
  <c r="P17" i="630" s="1"/>
  <c r="Q17" i="630" s="1"/>
  <c r="R17" i="630" s="1"/>
  <c r="S17" i="630" s="1"/>
  <c r="U17" i="630" s="1"/>
  <c r="V17" i="630" s="1"/>
  <c r="W17" i="630" s="1"/>
  <c r="O10" i="630"/>
  <c r="O9" i="630"/>
  <c r="O8" i="630"/>
  <c r="O7" i="630"/>
  <c r="O10" i="629"/>
  <c r="O9" i="629"/>
  <c r="O8" i="629"/>
  <c r="O7" i="629"/>
  <c r="O10" i="631"/>
  <c r="O9" i="631"/>
  <c r="O8" i="631"/>
  <c r="O7" i="631"/>
  <c r="O12" i="626"/>
  <c r="O11" i="626"/>
  <c r="O10" i="626"/>
  <c r="O9" i="626"/>
  <c r="O10" i="625"/>
  <c r="O9" i="625"/>
  <c r="O8" i="625"/>
  <c r="O7" i="625"/>
  <c r="Z31" i="624"/>
  <c r="Z30" i="624"/>
  <c r="Z29" i="624"/>
  <c r="Z28" i="624"/>
  <c r="Z27" i="624"/>
  <c r="Z26" i="624"/>
  <c r="Z25" i="624"/>
  <c r="Q25" i="624"/>
  <c r="Z24" i="624"/>
  <c r="Z23" i="624"/>
  <c r="Z22" i="624"/>
  <c r="Z21" i="624"/>
  <c r="Z20" i="624"/>
  <c r="Z19" i="624"/>
  <c r="Z18" i="624"/>
  <c r="N17" i="624"/>
  <c r="O17" i="624" s="1"/>
  <c r="P17" i="624" s="1"/>
  <c r="Q17" i="624" s="1"/>
  <c r="R17" i="624" s="1"/>
  <c r="S17" i="624" s="1"/>
  <c r="U17" i="624" s="1"/>
  <c r="V17" i="624" s="1"/>
  <c r="W17" i="624" s="1"/>
  <c r="O10" i="624"/>
  <c r="O9" i="624"/>
  <c r="O8" i="624"/>
  <c r="O7" i="624"/>
  <c r="Z33" i="626"/>
  <c r="Z32" i="626"/>
  <c r="Z31" i="626"/>
  <c r="Z30" i="626"/>
  <c r="Z29" i="626"/>
  <c r="Z28" i="626"/>
  <c r="Z27" i="626"/>
  <c r="Q27" i="626"/>
  <c r="Z26" i="626"/>
  <c r="Z25" i="626"/>
  <c r="Z24" i="626"/>
  <c r="Z23" i="626"/>
  <c r="Z22" i="626"/>
  <c r="Z21" i="626"/>
  <c r="Z20" i="626"/>
  <c r="N19" i="626"/>
  <c r="O19" i="626" s="1"/>
  <c r="P19" i="626" s="1"/>
  <c r="Q19" i="626" s="1"/>
  <c r="R19" i="626" s="1"/>
  <c r="S19" i="626" s="1"/>
  <c r="U19" i="626" s="1"/>
  <c r="V19" i="626" s="1"/>
  <c r="W19" i="626" s="1"/>
  <c r="Z31" i="625"/>
  <c r="Z30" i="625"/>
  <c r="Z29" i="625"/>
  <c r="Z28" i="625"/>
  <c r="Z27" i="625"/>
  <c r="Z26" i="625"/>
  <c r="Z25" i="625"/>
  <c r="Q25" i="625"/>
  <c r="Z24" i="625"/>
  <c r="Z23" i="625"/>
  <c r="Z22" i="625"/>
  <c r="Z21" i="625"/>
  <c r="Z20" i="625"/>
  <c r="Z19" i="625"/>
  <c r="Z18" i="625"/>
  <c r="N17" i="625"/>
  <c r="O17" i="625" s="1"/>
  <c r="P17" i="625" s="1"/>
  <c r="Q17" i="625" s="1"/>
  <c r="R17" i="625" s="1"/>
  <c r="S17" i="625" s="1"/>
  <c r="U17" i="625" s="1"/>
  <c r="V17" i="625" s="1"/>
  <c r="W17" i="625" s="1"/>
  <c r="AA24" i="633"/>
  <c r="AI23" i="633"/>
  <c r="N18" i="633"/>
  <c r="R18" i="633" s="1"/>
  <c r="Y18" i="633" s="1"/>
  <c r="Z18" i="633" s="1"/>
  <c r="AA18" i="633" s="1"/>
  <c r="AB18" i="633" s="1"/>
  <c r="AC18" i="633" s="1"/>
  <c r="AE18" i="633" s="1"/>
  <c r="AG18" i="633" s="1"/>
  <c r="Q25" i="631"/>
  <c r="Z24" i="631"/>
  <c r="AA23" i="631"/>
  <c r="O17" i="631"/>
  <c r="P17" i="631" s="1"/>
  <c r="Q17" i="631" s="1"/>
  <c r="R17" i="631" s="1"/>
  <c r="S17" i="631" s="1"/>
  <c r="U17" i="631" s="1"/>
  <c r="V17" i="631" s="1"/>
  <c r="W17" i="631" s="1"/>
  <c r="Q25" i="630"/>
  <c r="Z24" i="630"/>
  <c r="Q25" i="629"/>
  <c r="Z24" i="629"/>
  <c r="O17" i="629"/>
  <c r="P17" i="629" s="1"/>
  <c r="Q17" i="629" s="1"/>
  <c r="R17" i="629" s="1"/>
  <c r="S17" i="629" s="1"/>
  <c r="U17" i="629" s="1"/>
  <c r="V17" i="629" s="1"/>
  <c r="W17" i="629" s="1"/>
  <c r="AF26" i="628"/>
  <c r="V25" i="628"/>
  <c r="AE24" i="628"/>
  <c r="V24" i="628"/>
  <c r="O17" i="628"/>
  <c r="P17" i="628" s="1"/>
  <c r="Q17" i="628" s="1"/>
  <c r="R17" i="628" s="1"/>
  <c r="S17" i="628" s="1"/>
  <c r="T17" i="628" s="1"/>
  <c r="U17" i="628" s="1"/>
  <c r="V17" i="628" s="1"/>
  <c r="W17" i="628" s="1"/>
  <c r="X17" i="628" s="1"/>
  <c r="Z17" i="628" s="1"/>
  <c r="AB17" i="628" s="1"/>
  <c r="M292" i="471"/>
  <c r="R307" i="471"/>
  <c r="H11" i="622"/>
  <c r="H7" i="622"/>
  <c r="P297" i="471"/>
  <c r="R302" i="471"/>
  <c r="R297" i="471"/>
  <c r="H11" i="618"/>
  <c r="H7" i="618"/>
  <c r="H11" i="617"/>
  <c r="H7" i="617"/>
  <c r="H11" i="616"/>
  <c r="H7" i="616"/>
  <c r="H11" i="614"/>
  <c r="H7" i="614"/>
  <c r="H340" i="471"/>
  <c r="E29" i="205"/>
  <c r="F29" i="205"/>
  <c r="E327" i="471"/>
  <c r="E332" i="471"/>
  <c r="L24" i="642"/>
  <c r="E3" i="437"/>
  <c r="L21" i="627"/>
  <c r="L243" i="471"/>
  <c r="L224" i="471"/>
  <c r="L20" i="640"/>
  <c r="L72" i="471"/>
  <c r="L86" i="471"/>
  <c r="AC109" i="471"/>
  <c r="F9" i="638"/>
  <c r="F12" i="635"/>
  <c r="F11" i="634"/>
  <c r="L53" i="471"/>
  <c r="L23" i="624"/>
  <c r="L19" i="630"/>
  <c r="F9" i="644"/>
  <c r="F12" i="643"/>
  <c r="F8" i="641"/>
  <c r="L23" i="640"/>
  <c r="L166" i="471"/>
  <c r="F13" i="634"/>
  <c r="F13" i="639"/>
  <c r="F11" i="637"/>
  <c r="L162" i="471"/>
  <c r="F12" i="637"/>
  <c r="L181" i="471"/>
  <c r="F11" i="635"/>
  <c r="F8" i="636"/>
  <c r="L148" i="471"/>
  <c r="L25" i="626"/>
  <c r="L21" i="625"/>
  <c r="F8" i="617"/>
  <c r="L19" i="642"/>
  <c r="F11" i="644"/>
  <c r="L22" i="632"/>
  <c r="F10" i="643"/>
  <c r="F11" i="643"/>
  <c r="L220" i="471"/>
  <c r="F9" i="641"/>
  <c r="F11" i="636"/>
  <c r="L31" i="471"/>
  <c r="AH197" i="471"/>
  <c r="L55" i="471"/>
  <c r="L130" i="471"/>
  <c r="L70" i="471"/>
  <c r="X55" i="471"/>
  <c r="F10" i="639"/>
  <c r="F10" i="637"/>
  <c r="L196" i="471"/>
  <c r="L21" i="626"/>
  <c r="L18" i="625"/>
  <c r="X24" i="630"/>
  <c r="L23" i="630"/>
  <c r="X24" i="629"/>
  <c r="F339" i="471"/>
  <c r="F13" i="616"/>
  <c r="F13" i="617"/>
  <c r="F12" i="644"/>
  <c r="L19" i="632"/>
  <c r="L241" i="471"/>
  <c r="F8" i="643"/>
  <c r="F13" i="641"/>
  <c r="F11" i="641"/>
  <c r="F8" i="638"/>
  <c r="F10" i="634"/>
  <c r="F8" i="639"/>
  <c r="L127" i="471"/>
  <c r="L68" i="471"/>
  <c r="L52" i="471"/>
  <c r="L69" i="471"/>
  <c r="F13" i="635"/>
  <c r="Y148" i="471"/>
  <c r="L193" i="471"/>
  <c r="L22" i="624"/>
  <c r="L20" i="625"/>
  <c r="L21" i="630"/>
  <c r="L21" i="631"/>
  <c r="L24" i="628"/>
  <c r="F12" i="622"/>
  <c r="F10" i="622"/>
  <c r="F12" i="618"/>
  <c r="L180" i="471"/>
  <c r="L23" i="626"/>
  <c r="L20" i="626"/>
  <c r="L20" i="631"/>
  <c r="L20" i="633"/>
  <c r="F9" i="614"/>
  <c r="F11" i="617"/>
  <c r="Y23" i="629"/>
  <c r="L20" i="642"/>
  <c r="AS28" i="642"/>
  <c r="F13" i="644"/>
  <c r="L20" i="632"/>
  <c r="AS244" i="471"/>
  <c r="L22" i="640"/>
  <c r="L21" i="640"/>
  <c r="L128" i="471"/>
  <c r="L73" i="471"/>
  <c r="L195" i="471"/>
  <c r="L164" i="471"/>
  <c r="L36" i="471"/>
  <c r="L197" i="471"/>
  <c r="F12" i="636"/>
  <c r="L182" i="471"/>
  <c r="F9" i="634"/>
  <c r="L23" i="629"/>
  <c r="F10" i="614"/>
  <c r="F9" i="616"/>
  <c r="L24" i="629"/>
  <c r="F11" i="616"/>
  <c r="AS24" i="642"/>
  <c r="F10" i="644"/>
  <c r="L18" i="627"/>
  <c r="L23" i="632"/>
  <c r="F9" i="643"/>
  <c r="L24" i="640"/>
  <c r="L221" i="471"/>
  <c r="L167" i="471"/>
  <c r="X91" i="471"/>
  <c r="X149" i="471"/>
  <c r="F10" i="635"/>
  <c r="AD108" i="471"/>
  <c r="AC120" i="471"/>
  <c r="L51" i="471"/>
  <c r="L110" i="471"/>
  <c r="L183" i="471"/>
  <c r="F11" i="638"/>
  <c r="L22" i="626"/>
  <c r="X24" i="624"/>
  <c r="Y23" i="630"/>
  <c r="L24" i="630"/>
  <c r="F13" i="618"/>
  <c r="L21" i="624"/>
  <c r="AH23" i="633"/>
  <c r="L21" i="642"/>
  <c r="F8" i="644"/>
  <c r="L24" i="627"/>
  <c r="L21" i="632"/>
  <c r="L242" i="471"/>
  <c r="F12" i="641"/>
  <c r="L222" i="471"/>
  <c r="L50" i="471"/>
  <c r="Y130" i="471"/>
  <c r="Y90" i="471"/>
  <c r="L125" i="471"/>
  <c r="F9" i="636"/>
  <c r="L71" i="471"/>
  <c r="L90" i="471"/>
  <c r="L34" i="471"/>
  <c r="F8" i="637"/>
  <c r="F9" i="635"/>
  <c r="L24" i="624"/>
  <c r="L23" i="625"/>
  <c r="L24" i="631"/>
  <c r="L23" i="631"/>
  <c r="L18" i="629"/>
  <c r="L21" i="628"/>
  <c r="F9" i="618"/>
  <c r="F8" i="618"/>
  <c r="F9" i="617"/>
  <c r="F10" i="618"/>
  <c r="F12" i="616"/>
  <c r="M14" i="601"/>
  <c r="L19" i="627"/>
  <c r="Y23" i="632"/>
  <c r="L238" i="471"/>
  <c r="X226" i="471"/>
  <c r="L26" i="640"/>
  <c r="F12" i="638"/>
  <c r="F8" i="634"/>
  <c r="L146" i="471"/>
  <c r="L143" i="471"/>
  <c r="L163" i="471"/>
  <c r="F8" i="635"/>
  <c r="L88" i="471"/>
  <c r="L194" i="471"/>
  <c r="L85" i="471"/>
  <c r="F13" i="636"/>
  <c r="X26" i="626"/>
  <c r="L21" i="633"/>
  <c r="L18" i="628"/>
  <c r="F8" i="622"/>
  <c r="L22" i="642"/>
  <c r="M13" i="601"/>
  <c r="X24" i="627"/>
  <c r="L240" i="471"/>
  <c r="L226" i="471"/>
  <c r="L25" i="640"/>
  <c r="F11" i="639"/>
  <c r="L103" i="471"/>
  <c r="L161" i="471"/>
  <c r="Y183" i="471"/>
  <c r="F12" i="634"/>
  <c r="F13" i="637"/>
  <c r="L91" i="471"/>
  <c r="L179" i="471"/>
  <c r="L87" i="471"/>
  <c r="L32" i="471"/>
  <c r="L18" i="624"/>
  <c r="X24" i="625"/>
  <c r="L22" i="631"/>
  <c r="Y23" i="631"/>
  <c r="L23" i="628"/>
  <c r="L19" i="628"/>
  <c r="F9" i="622"/>
  <c r="F12" i="614"/>
  <c r="F11" i="622"/>
  <c r="F11" i="614"/>
  <c r="L19" i="629"/>
  <c r="F10" i="617"/>
  <c r="L23" i="633"/>
  <c r="F341" i="471"/>
  <c r="F13" i="622"/>
  <c r="L27" i="642"/>
  <c r="M12" i="601"/>
  <c r="L23" i="627"/>
  <c r="L244" i="471"/>
  <c r="F10" i="641"/>
  <c r="L35" i="471"/>
  <c r="L120" i="471"/>
  <c r="F9" i="639"/>
  <c r="L33" i="471"/>
  <c r="F12" i="639"/>
  <c r="L149" i="471"/>
  <c r="L37" i="471"/>
  <c r="F10" i="636"/>
  <c r="L145" i="471"/>
  <c r="L19" i="624"/>
  <c r="L26" i="626"/>
  <c r="L22" i="633"/>
  <c r="AC24" i="628"/>
  <c r="AC25" i="628"/>
  <c r="F8" i="614"/>
  <c r="M302" i="471"/>
  <c r="F338" i="471"/>
  <c r="F340" i="471"/>
  <c r="L54" i="471"/>
  <c r="L126" i="471"/>
  <c r="AD23" i="628"/>
  <c r="F342" i="471"/>
  <c r="L18" i="630"/>
  <c r="E2" i="437"/>
  <c r="M307" i="471"/>
  <c r="F11" i="618"/>
  <c r="L23" i="642"/>
  <c r="B2" i="525"/>
  <c r="L20" i="627"/>
  <c r="F13" i="643"/>
  <c r="L225" i="471"/>
  <c r="X73" i="471"/>
  <c r="L105" i="471"/>
  <c r="L108" i="471"/>
  <c r="F10" i="638"/>
  <c r="F13" i="638"/>
  <c r="AC110" i="471"/>
  <c r="X37" i="471"/>
  <c r="Y166" i="471"/>
  <c r="L49" i="471"/>
  <c r="L24" i="626"/>
  <c r="L24" i="625"/>
  <c r="L19" i="631"/>
  <c r="L20" i="630"/>
  <c r="L20" i="629"/>
  <c r="L20" i="628"/>
  <c r="F8" i="616"/>
  <c r="F10" i="616"/>
  <c r="L104" i="471"/>
  <c r="X24" i="631"/>
  <c r="L18" i="642"/>
  <c r="L28" i="642"/>
  <c r="B3" i="525"/>
  <c r="Y23" i="627"/>
  <c r="L239" i="471"/>
  <c r="L223" i="471"/>
  <c r="X26" i="640"/>
  <c r="X131" i="471"/>
  <c r="L109" i="471"/>
  <c r="F9" i="637"/>
  <c r="L144" i="471"/>
  <c r="X167" i="471"/>
  <c r="L106" i="471"/>
  <c r="L131" i="471"/>
  <c r="L67" i="471"/>
  <c r="L165" i="471"/>
  <c r="L22" i="625"/>
  <c r="L19" i="625"/>
  <c r="L19" i="633"/>
  <c r="L18" i="631"/>
  <c r="L21" i="629"/>
  <c r="L25" i="628"/>
  <c r="F337" i="471"/>
  <c r="M297" i="471"/>
  <c r="F12" i="617"/>
  <c r="L20" i="624"/>
  <c r="F13" i="614"/>
  <c r="H13" i="644" l="1"/>
</calcChain>
</file>

<file path=xl/sharedStrings.xml><?xml version="1.0" encoding="utf-8"?>
<sst xmlns="http://schemas.openxmlformats.org/spreadsheetml/2006/main" count="6502" uniqueCount="3318">
  <si>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</si>
  <si>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</si>
  <si>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</si>
  <si>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</si>
  <si>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</si>
  <si>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</si>
  <si>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</si>
  <si>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</si>
  <si>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</si>
  <si>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</si>
  <si>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</si>
  <si>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</si>
  <si>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</si>
  <si>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</si>
  <si>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</si>
  <si>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</si>
  <si>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</si>
  <si>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</si>
  <si>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</si>
  <si>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</si>
  <si>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</si>
  <si>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</si>
  <si>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</si>
  <si>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</si>
  <si>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</si>
  <si>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</si>
  <si>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</si>
  <si>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</si>
  <si>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</si>
  <si>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</si>
  <si>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</si>
  <si>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</si>
  <si>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</si>
  <si>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</si>
  <si>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</si>
  <si>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</si>
  <si>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</si>
  <si>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</si>
  <si>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</si>
  <si>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</si>
  <si>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</si>
  <si>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</si>
  <si>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</si>
  <si>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</si>
  <si>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</si>
  <si>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</si>
  <si>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</si>
  <si>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</si>
  <si>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</si>
  <si>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</si>
  <si>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</si>
  <si>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</si>
  <si>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</si>
  <si>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</si>
  <si>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</si>
  <si>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</si>
  <si>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</si>
  <si>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</si>
  <si>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</si>
  <si>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</si>
  <si>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</si>
  <si>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</si>
  <si>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</si>
  <si>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</si>
  <si>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</si>
  <si>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</si>
  <si>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</si>
  <si>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</si>
  <si>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</si>
  <si>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</si>
  <si>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</si>
  <si>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</si>
  <si>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</si>
  <si>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</si>
  <si>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</si>
  <si>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</si>
  <si>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</si>
  <si>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</si>
  <si>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</si>
  <si>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</si>
  <si>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</si>
  <si>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</si>
  <si>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</si>
  <si>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</si>
  <si>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</si>
  <si>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</si>
  <si>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</si>
  <si>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</si>
  <si>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</si>
  <si>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</si>
  <si>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</si>
  <si>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</si>
  <si>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</si>
  <si>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</si>
  <si>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</si>
  <si>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</si>
  <si>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</si>
  <si>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</si>
  <si>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</si>
  <si>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</si>
  <si>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</si>
  <si>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</si>
  <si>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</si>
  <si>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</si>
  <si>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</si>
  <si>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</si>
  <si>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</si>
  <si>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</si>
  <si>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</si>
  <si>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</si>
  <si>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</si>
  <si>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</si>
  <si>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</si>
  <si>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</si>
  <si>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</si>
  <si>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</si>
  <si>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</si>
  <si>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</si>
  <si>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</si>
  <si>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</si>
  <si>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</si>
  <si>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</si>
  <si>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</si>
  <si>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</si>
  <si>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</si>
  <si>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</si>
  <si>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</si>
  <si>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</si>
  <si>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</si>
  <si>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</si>
  <si>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</si>
  <si>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</si>
  <si>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</si>
  <si>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</si>
  <si>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</si>
  <si>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</si>
  <si>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</si>
  <si>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</si>
  <si>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</si>
  <si>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</si>
  <si>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</si>
  <si>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</si>
  <si>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</si>
  <si>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</si>
  <si>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</si>
  <si>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</si>
  <si>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</si>
  <si>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</si>
  <si>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</si>
  <si>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</si>
  <si>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</si>
  <si>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</si>
  <si>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</si>
  <si>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</si>
  <si>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</si>
  <si>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</si>
  <si>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</si>
  <si>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</si>
  <si>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</si>
  <si>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</si>
  <si>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</si>
  <si>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</si>
  <si>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</si>
  <si>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</si>
  <si>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</si>
  <si>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</si>
  <si>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</si>
  <si>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</si>
  <si>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</si>
  <si>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</si>
  <si>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</si>
  <si>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</si>
  <si>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</si>
  <si>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</si>
  <si>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</si>
  <si>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</si>
  <si>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</si>
  <si>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</si>
  <si>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</si>
  <si>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</si>
  <si>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</si>
  <si>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</si>
  <si>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</si>
  <si>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</si>
  <si>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</si>
  <si>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</si>
  <si>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</si>
  <si>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</si>
  <si>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</si>
  <si>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</si>
  <si>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</si>
  <si>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</si>
  <si>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</si>
  <si>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</si>
  <si>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</si>
  <si>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</si>
  <si>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</si>
  <si>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</si>
  <si>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</si>
  <si>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</si>
  <si>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</si>
  <si>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</si>
  <si>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</si>
  <si>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</si>
  <si>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</si>
  <si>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</si>
  <si>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</si>
  <si>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</si>
  <si>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</si>
  <si>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</si>
  <si>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</si>
  <si>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</si>
  <si>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</si>
  <si>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</si>
  <si>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</si>
  <si>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</si>
  <si>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</si>
  <si>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</si>
  <si>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</si>
  <si>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</si>
  <si>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</si>
  <si>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</si>
  <si>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</si>
  <si>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</si>
  <si>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</si>
  <si>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</si>
  <si>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</si>
  <si>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</si>
  <si>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</si>
  <si>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</si>
  <si>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</si>
  <si>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</si>
  <si>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</si>
  <si>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</si>
  <si>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</si>
  <si>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</si>
  <si>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</si>
  <si>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</si>
  <si>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</si>
  <si>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</si>
  <si>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</si>
  <si>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</si>
  <si>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</si>
  <si>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</si>
  <si>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</si>
  <si>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</si>
  <si>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</si>
  <si>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</si>
  <si>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</si>
  <si>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</si>
  <si>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</si>
  <si>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</si>
  <si>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</si>
  <si>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</si>
  <si>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</si>
  <si>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</si>
  <si>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</si>
  <si>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</si>
  <si>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</si>
  <si>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</si>
  <si>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</si>
  <si>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</si>
  <si>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</si>
  <si>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</si>
  <si>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</si>
  <si>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</si>
  <si>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</si>
  <si>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</si>
  <si>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</si>
  <si>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</si>
  <si>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</si>
  <si>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</si>
  <si>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</si>
  <si>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</si>
  <si>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</si>
  <si>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</si>
  <si>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</si>
  <si>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</si>
  <si>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</si>
  <si>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</si>
  <si>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</si>
  <si>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</si>
  <si>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</si>
  <si>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</si>
  <si>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</si>
  <si>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</si>
  <si>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</si>
  <si>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</si>
  <si>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</si>
  <si>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</si>
  <si>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</si>
  <si>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</si>
  <si>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</si>
  <si>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</si>
  <si>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</si>
  <si>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</si>
  <si>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</si>
  <si>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</si>
  <si>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</si>
  <si>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</si>
  <si>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</si>
  <si>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</si>
  <si>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</si>
  <si>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</si>
  <si>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</si>
  <si>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</si>
  <si>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</si>
  <si>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</si>
  <si>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</si>
  <si>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</si>
  <si>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</si>
  <si>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</si>
  <si>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</si>
  <si>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</si>
  <si>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</si>
  <si>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</si>
  <si>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</si>
  <si>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</si>
  <si>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</si>
  <si>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</si>
  <si>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</si>
  <si>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</si>
  <si>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</si>
  <si>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</si>
  <si>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</si>
  <si>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</si>
  <si>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</si>
  <si>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</si>
  <si>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</si>
  <si>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</si>
  <si>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</si>
  <si>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</si>
  <si>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</si>
  <si>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</si>
  <si>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</si>
  <si>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</si>
  <si>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</si>
  <si>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</si>
  <si>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</si>
  <si>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</si>
  <si>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</si>
  <si>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</si>
  <si>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</si>
  <si>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</si>
  <si>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</si>
  <si>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</si>
  <si>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</si>
  <si>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</si>
  <si>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</si>
  <si>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</si>
  <si>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</si>
  <si>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</si>
  <si>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</si>
  <si>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</si>
  <si>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</si>
  <si>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</si>
  <si>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</si>
  <si>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</si>
  <si>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</si>
  <si>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</si>
  <si>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</si>
  <si>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</si>
  <si>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</si>
  <si>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</si>
  <si>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</si>
  <si>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</si>
  <si>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</si>
  <si>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</si>
  <si>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Отборный пар, 2,5-7 кг/см2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</si>
  <si>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</si>
  <si>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</si>
  <si>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</si>
  <si>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</si>
  <si>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</si>
  <si>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</si>
  <si>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</si>
  <si>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</si>
  <si>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</si>
  <si>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</si>
  <si>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</si>
  <si>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</si>
  <si>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</si>
  <si>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</si>
  <si>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</si>
  <si>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</si>
  <si>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</si>
  <si>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</si>
  <si>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</si>
  <si>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</si>
  <si>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</si>
  <si>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</si>
  <si>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</si>
  <si>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</si>
  <si>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</si>
  <si>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</si>
  <si>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</si>
  <si>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</si>
  <si>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</si>
  <si>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</si>
  <si>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</si>
  <si>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</si>
  <si>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</si>
  <si>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</si>
  <si>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</si>
  <si>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</si>
  <si>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</si>
  <si>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</si>
  <si>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</si>
  <si>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</si>
  <si>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</si>
  <si>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</si>
  <si>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</si>
  <si>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</si>
  <si>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</si>
  <si>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</si>
  <si>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</si>
  <si>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</si>
  <si>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</si>
  <si>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</si>
  <si>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</si>
  <si>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</si>
  <si>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</si>
  <si>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</si>
  <si>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</si>
  <si>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</si>
  <si>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</si>
  <si>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</si>
  <si>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</si>
  <si>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</si>
  <si>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</si>
  <si>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</si>
  <si>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</si>
  <si>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</si>
  <si>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</si>
  <si>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</si>
  <si>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</si>
  <si>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</si>
  <si>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</si>
  <si>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</si>
  <si>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</si>
  <si>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</si>
  <si>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</si>
  <si>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</si>
  <si>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</si>
  <si>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</si>
  <si>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</si>
  <si>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</si>
  <si>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</si>
  <si>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</si>
  <si>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</si>
  <si>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</si>
  <si>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</si>
  <si>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</si>
  <si>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</si>
  <si>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</si>
  <si>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</si>
  <si>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</si>
  <si>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</si>
  <si>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</si>
  <si>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</si>
  <si>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</si>
  <si>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</si>
  <si>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</si>
  <si>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</si>
  <si>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</si>
  <si>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</si>
  <si>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</si>
  <si>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</si>
  <si>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</si>
  <si>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</si>
  <si>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</si>
  <si>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</si>
  <si>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</si>
  <si>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</si>
  <si>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</si>
  <si>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</si>
  <si>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</si>
  <si>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</si>
  <si>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</si>
  <si>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</si>
  <si>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</si>
  <si>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</si>
  <si>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</si>
  <si>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</si>
  <si>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</si>
  <si>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</si>
  <si>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</si>
  <si>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</si>
  <si>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</si>
  <si>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</si>
  <si>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</si>
  <si>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</si>
  <si>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</si>
  <si>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</si>
  <si>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</si>
  <si>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</si>
  <si>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</si>
  <si>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</si>
  <si>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</si>
  <si>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</si>
  <si>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</si>
  <si>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</si>
  <si>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</si>
  <si>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</si>
  <si>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</si>
  <si>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</si>
  <si>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</si>
  <si>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</si>
  <si>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</si>
  <si>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</si>
  <si>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</si>
  <si>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</si>
  <si>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</si>
  <si>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</si>
  <si>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</si>
  <si>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</si>
  <si>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</si>
  <si>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</si>
  <si>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</si>
  <si>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</si>
  <si>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</si>
  <si>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</si>
  <si>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</si>
  <si>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</si>
  <si>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</si>
  <si>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</si>
  <si>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</si>
  <si>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</si>
  <si>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</si>
  <si>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</si>
  <si>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</si>
  <si>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</si>
  <si>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</si>
  <si>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</si>
  <si>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</si>
  <si>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</si>
  <si>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</si>
  <si>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</si>
  <si>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</si>
  <si>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</si>
  <si>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</si>
  <si>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</si>
  <si>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</si>
  <si>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</si>
  <si>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</si>
  <si>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</si>
  <si>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</si>
  <si>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</si>
  <si>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</si>
  <si>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</si>
  <si>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</si>
  <si>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</si>
  <si>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</si>
  <si>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</si>
  <si>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</si>
  <si>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</si>
  <si>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</si>
  <si>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</si>
  <si>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</si>
  <si>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</si>
  <si>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</si>
  <si>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</si>
  <si>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</si>
  <si>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</si>
  <si>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</si>
  <si>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</si>
  <si>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</si>
  <si>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</si>
  <si>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</si>
  <si>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</si>
  <si>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</si>
  <si>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</si>
  <si>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</si>
  <si>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</si>
  <si>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</si>
  <si>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</si>
  <si>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</si>
  <si>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</si>
  <si>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</si>
  <si>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</si>
  <si>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</si>
  <si>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</si>
  <si>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</si>
  <si>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</si>
  <si>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</si>
  <si>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</si>
  <si>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</si>
  <si>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</si>
  <si>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</si>
  <si>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</si>
  <si>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</si>
  <si>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</si>
  <si>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</si>
  <si>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</si>
  <si>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</si>
  <si>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</si>
  <si>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</si>
  <si>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</si>
  <si>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</si>
  <si>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</si>
  <si>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</si>
  <si>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Дата периода регулирования, с которой вводятся изменения в тарифы</t>
  </si>
  <si>
    <t>List05_5</t>
  </si>
  <si>
    <t>List06_5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</si>
  <si>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</si>
  <si>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</si>
  <si>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</si>
  <si>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</si>
  <si>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</si>
  <si>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</si>
  <si>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</si>
  <si>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Номер принятия решения об изменении тарифов</t>
  </si>
  <si>
    <t>Дата принятия решения об изменении тарифов</t>
  </si>
  <si>
    <t>Наименование органа регулирования, принявшего решение об изменении тарифов</t>
  </si>
  <si>
    <t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t>
  </si>
  <si>
    <t>Тарифы на теплоноситель, поставляемый теплоснабжающими организациями потребителям, другим теплоснабжающим организациям</t>
  </si>
  <si>
    <t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</si>
  <si>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Тарифы на услуги по передаче тепловой энергии</t>
  </si>
  <si>
    <t>Тарифы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</si>
  <si>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</si>
  <si>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к системе теплоснабжения (индивидуальная)</t>
  </si>
  <si>
    <t>Плата за подключение к системе теплоснабжения</t>
  </si>
  <si>
    <t>Одноставочный компонент на тепловую энергию, руб/Гкал</t>
  </si>
  <si>
    <t>Одноставочный тариф, руб./куб.м</t>
  </si>
  <si>
    <t>ставка за потребление горячей воды, руб./куб.м</t>
  </si>
  <si>
    <t>ставка за содержание системы ГВС, тыс.руб./куб.м/ч/мес</t>
  </si>
  <si>
    <t>ставка за тепловую энергию в компоненте на тепловую энергию, руб/Гкал</t>
  </si>
  <si>
    <t>ставка за содержание тепловой мощности в компоненте на тепловую энергию, тыс. руб./Гкал/ч в мес.</t>
  </si>
  <si>
    <t>Заявитель</t>
  </si>
  <si>
    <t>Наименование объекта, адрес</t>
  </si>
  <si>
    <t>Подключаемая тепловая нагрузка, Гкал/ч</t>
  </si>
  <si>
    <t>Тип прокладки тепловых сетей</t>
  </si>
  <si>
    <t>Диаметр тепловых сетей</t>
  </si>
  <si>
    <r>
      <t>Форма 4.2.1 Информация о величинах тарифов на тепловую энергию, поддержанию резервной тепловой мощности</t>
    </r>
    <r>
      <rPr>
        <vertAlign val="superscript"/>
        <sz val="10"/>
        <rFont val="Tahoma"/>
        <family val="2"/>
        <charset val="204"/>
      </rPr>
      <t>1</t>
    </r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</si>
  <si>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</si>
  <si>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t>Указывается наименование системы теплоснабжения при наличии дифференциации тарифа по системам теплоснабжения.
В случае дифференциации тарифов по системам теплоснабжения информация по ним указывается в отдельных строках.</t>
  </si>
  <si>
    <t>Указывается наименование источника тепловой энергии
В случае дифференциации тарифов по источникам тепловой энергии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</si>
  <si>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
• Организации-перепродавцы;
• Бюджетные организации;
• Население;
• Прочие;
• Без дифференциации.
В случае дифференциации тарифов группам потребителей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</si>
  <si>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
• организации-перепродавцы;
• бюджетные организации;
• население;
• прочие;
• без дифференциации.
В случае дифференциации тарифов группам потребителей информация по ним указывается в отдельных строках.</t>
  </si>
  <si>
    <t>Форма 4.2.1 Информация о величинах тарифов на тепловую энергию, поддержанию резервной тепловой мощности</t>
  </si>
  <si>
    <t>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
Значение выбирается из перечня:
• без дифференциации;
• к коллектору источника тепловой энергии;
• к тепловой сети без дополнительного преобразования на тепловых пунктах, эксплуатируемых теплоснабжающей организацией;
• к тепловой сети после тепловых пунктов (на тепловых пунктах), эксплуатируемых теплоснабжающей организацией.
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строках.</t>
  </si>
  <si>
    <t>Параметр дифференциации тарифа</t>
  </si>
  <si>
    <t>Ставка за содержание тепловой мощности, тыс. руб./Гкал/ч/мес.</t>
  </si>
  <si>
    <t>Период действия тарифа</t>
  </si>
  <si>
    <t>вода</t>
  </si>
  <si>
    <t>пар</t>
  </si>
  <si>
    <t>отборный пар, 1.2-2.5 кг/см2</t>
  </si>
  <si>
    <t>отборный пар, 2.5-7 кг/см2</t>
  </si>
  <si>
    <t>отборный пар, 7-13 кг/см2</t>
  </si>
  <si>
    <t>отборный пар, &gt; 13 кг/см2</t>
  </si>
  <si>
    <t>острый и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</si>
  <si>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</si>
  <si>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</si>
  <si>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прочее</t>
  </si>
  <si>
    <t>Информация о величинах тарифов на тепловую энергию, поддержанию резервной тепловой мощности</t>
  </si>
  <si>
    <t>Форма 4.2.1</t>
  </si>
  <si>
    <t>Период действия</t>
  </si>
  <si>
    <t>В колонке «Параметр дифференциации тарифов» указывается вид теплоносителя.
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тарифов по периодам действия тарифа информация по ним указывается в отдельных колонках.
В случае дифференциации тарифов по видам теплоносителя информация по ним указывается в отдельных строках.</t>
  </si>
  <si>
    <t>В колонке «Параметр дифференциации тарифов» указывается вид теплоносителя.
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Информация в колонке «Ставка за содержание тепловой мощности, тыс. руб./Гкал/ч/мес.» указывается только для тарифа по поддержанию резервной мощности. 
В случае дифференциации тарифов по периодам действия тарифа информация по ним указывается в отдельных колонках.
В случае дифференциации тарифов по видам теплоносителя информация по ним указывается в отдельных строках.</t>
  </si>
  <si>
    <r>
      <t>Форма 4.2.2 Информация о величинах тарифов на теплоноситель, передачу тепловой энергии, теплоносителя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</si>
  <si>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нескольких тарифов.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</si>
  <si>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вид теплоносителя.
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При утверждении двухставочного тарифа тариф колонка «Одноставочный тариф» не заполняется.
При подаче утверждении одноставочного тарифа колонки в блоке «Двухставочный тариф» не заполняются.
Информация в колонке «Двухставочный тариф» не указывается для тарифа на теплоноситель.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тарифов по видам теплоносителя информация по ним указывается в отдельных строках.</t>
  </si>
  <si>
    <t>Для каждого вида тарифа в сфере теплоснабжения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теплоноситель в виде воды,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Федерального закона № 190-ФЗ.
По данной форме раскрывается в том числе информация о тарифах на теплоноситель в виде воды, поставляемый теплоснабжающей организаций, теплосетевой организацией в ценовых зонах теплоснабжения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Федерального закона № 190-ФЗ.</t>
  </si>
  <si>
    <t>Форма 4.2.2 Информация о величинах тарифов на теплоноситель, передачу тепловой энергии, теплоносителя</t>
  </si>
  <si>
    <t>Информация о величинах тарифов на теплоноситель, передачу тепловой энергии, теплоносителя</t>
  </si>
  <si>
    <t>Форма 4.2.2</t>
  </si>
  <si>
    <t>Форма 4.2.3</t>
  </si>
  <si>
    <t>Форма 4.2.4</t>
  </si>
  <si>
    <r>
      <t>Форма 4.2.3 Информация о величинах тарифов на горячую воду (в открытых системах)</t>
    </r>
    <r>
      <rPr>
        <vertAlign val="superscript"/>
        <sz val="10"/>
        <rFont val="Tahoma"/>
        <family val="2"/>
        <charset val="204"/>
      </rPr>
      <t>1</t>
    </r>
  </si>
  <si>
    <t>Компонент на теплоноситель, руб./куб.м</t>
  </si>
  <si>
    <t>Указывается вид теплоносителя. 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В случае дифференциации тарифов по видам теплоносителя информация по ним указывается в отдельных строках.</t>
  </si>
  <si>
    <t xml:space="preserve">В колонке «Параметр дифференциации тарифов» указывается наименование поставщика в случае наличия дифференциации компонента двухставочного тарифа на горячую воду по поставщикам.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отсутствия разбивки тарифа на компоненты колонки «Компонент на теплоноситель, руб./куб.м» и «Одноставочный компонент на тепловую энергию, руб/Гкал»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тарифов по поставщикам информация по ним указывается в отдельных строках.
</t>
  </si>
  <si>
    <t>Информация о величинах тарифов на горячую воду (в открытых системах)</t>
  </si>
  <si>
    <t>Форма 4.2.3 Информация о величинах тарифов на горячую воду (в открытых системах)</t>
  </si>
  <si>
    <t>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горячую воду, поставляемую единой теплоснабжающей организацией потребителям с использованием открытых систем теплоснабжения (горячего водоснабжения), установленных в виде формулы двухкомпонентного тарифа с использованием компонента на теплоноситель и компонента на тепловую энергию, в том числе о числовых значениях компонентов указанного тарифа.
По данной форме 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№ 190-ФЗ, теплоснабжающей организации, теплосетевой организации в ценовых зонах теплоснабжения.</t>
  </si>
  <si>
    <t>Форма 4.2.4 Информация о величинах тарифов на подключение к системе теплоснабжения</t>
  </si>
  <si>
    <r>
      <t>Форма 4.2.4 Информация о величинах тарифов на подключение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</si>
  <si>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величинах тарифов на подключение к системе теплоснабжения</t>
  </si>
  <si>
    <t>Параметр дифференциации тарифа/Заявитель</t>
  </si>
  <si>
    <t>с НДС</t>
  </si>
  <si>
    <t>без НДС</t>
  </si>
  <si>
    <t>Плата за подключение (технологическое присоединение), тыс. руб./Гкал/ч (руб.)</t>
  </si>
  <si>
    <t>Указывается наименование источника тепловой энергии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</si>
  <si>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типу прокладки тепловых сетей,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</si>
  <si>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плате за подключение (технологическое присоединение) к системе теплоснабжения, применяемой в случае, установленном частью 9 статьи 23.4 Федерального закона 190-ФЗ.
По данной форме 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№ 190-ФЗ, теплоснабжающей организации, теплосетевой организации в ценовых зонах теплоснабжения.</t>
  </si>
  <si>
    <t>Форма 4.2.5</t>
  </si>
  <si>
    <t>Информация о плате за подключение к системе теплоснабжения в индивидуальном порядке</t>
  </si>
  <si>
    <t>Форма 4.2.5 Информация о плате за подключение к системе теплоснабжения в индивидуальном порядке</t>
  </si>
  <si>
    <r>
      <t>Форма 4.2.5 Информация о плате за подключение к системе теплоснабжения в индивидуальном порядке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</si>
  <si>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источника тепловой энергии.</t>
  </si>
  <si>
    <t>В колонке «Заявитель» указывается наименование 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</si>
  <si>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 xml:space="preserve">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№ 190-ФЗ, теплоснабжающей организации, теплосетевой организации в ценовых зонах теплоснабжения.
</t>
  </si>
  <si>
    <t>Информация об условиях, на которых осуществляется поставка товаров и (или) оказание услуг</t>
  </si>
  <si>
    <t>Форма 4.7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</si>
  <si>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</si>
  <si>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форма публичного договора поставки товаров, оказания услуг</t>
  </si>
  <si>
    <t>договор о подключении к системе теплоснабжения</t>
  </si>
  <si>
    <t>Информация размещается в случае, если организация осуществляет услуги по подключению (технологическому присоединению) к системе теплоснабжения.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системе теплоснабжения информация по каждому из них указывается в отдельной строке.</t>
  </si>
  <si>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</si>
  <si>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</si>
  <si>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теплоснабжения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</si>
  <si>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</si>
  <si>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 xml:space="preserve"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
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</si>
  <si>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</si>
  <si>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</si>
  <si>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телефоны службы, ответственной за прием и обработку заявок о подключении к централизованной системе теплоснабжения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</si>
  <si>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</si>
  <si>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теплоснабжения</t>
  </si>
  <si>
    <t>график работы службы, ответственной за прием и обработку заявок о подключении к централизованной системе теплоснабжения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</si>
  <si>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</si>
  <si>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</si>
  <si>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</si>
  <si>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Дифференциация по 
централизованным системам теплоснабжения</t>
  </si>
  <si>
    <t>Дифференциация по источникам тепловой энергии</t>
  </si>
  <si>
    <t>Перечень тарифов и технологически не связанных между собой систем теплоснабжения, в отношении которых предлагаются различные тарифы в сфере теплоснабжения и горячего водоснабжения с использованием открытых систем теплоснабжения (информация раскрывается отдельно по каждой системе теплоснабжения)</t>
  </si>
  <si>
    <t>Добавить диапазон диаметров тепловых сетей</t>
  </si>
  <si>
    <t>Добавить тип прокладки тепловых сетей</t>
  </si>
  <si>
    <t>Добавить СТ для дифференциации</t>
  </si>
  <si>
    <t>Добавить источник для дифференциации</t>
  </si>
  <si>
    <t>Тариф на теплоноситель, поставляемый потребителям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</si>
  <si>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</si>
  <si>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r>
      <t xml:space="preserve">Тариф на горячую воду предлагается </t>
    </r>
    <r>
      <rPr>
        <b/>
        <sz val="9"/>
        <rFont val="Tahoma"/>
        <family val="2"/>
        <charset val="204"/>
      </rPr>
      <t>с (!)</t>
    </r>
    <r>
      <rPr>
        <sz val="9"/>
        <rFont val="Tahoma"/>
        <family val="2"/>
        <charset val="204"/>
      </rPr>
      <t xml:space="preserve"> разбивкой по поставщикам</t>
    </r>
  </si>
  <si>
    <r>
      <t xml:space="preserve">Тариф на горячую воду предлагается </t>
    </r>
    <r>
      <rPr>
        <b/>
        <sz val="9"/>
        <rFont val="Tahoma"/>
        <family val="2"/>
        <charset val="204"/>
      </rPr>
      <t>без (!)</t>
    </r>
    <r>
      <rPr>
        <sz val="9"/>
        <rFont val="Tahoma"/>
        <family val="2"/>
        <charset val="204"/>
      </rPr>
      <t xml:space="preserve"> разбивки на компоненты</t>
    </r>
  </si>
  <si>
    <t>NDS</t>
  </si>
  <si>
    <t>woNDS</t>
  </si>
  <si>
    <t>Тип теплоснабжающей организации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</si>
  <si>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</si>
  <si>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</si>
  <si>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</si>
  <si>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</si>
  <si>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</si>
  <si>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t>Организация осуществляет подключение (технологическое присоединение) к системе теплоснабжения</t>
  </si>
  <si>
    <r>
      <t>Форма 4.7 Информация об условиях, на которых осуществляется поставка товаров и (или) оказание услуг</t>
    </r>
    <r>
      <rPr>
        <vertAlign val="superscript"/>
        <sz val="10"/>
        <rFont val="Tahoma"/>
        <family val="2"/>
        <charset val="204"/>
      </rPr>
      <t>*</t>
    </r>
  </si>
  <si>
    <t>*</t>
  </si>
  <si>
    <t>Указывается информация в части поставки товаров (оказания услуг) по регулируемым ценам (тарифам)</t>
  </si>
  <si>
    <t>1.3</t>
  </si>
  <si>
    <t>1.3.0</t>
  </si>
  <si>
    <t>прочие договора</t>
  </si>
  <si>
    <t>Информация о регулируемых ценах (тарифах) на товары (услуги) единой теплоснабжающей организации в ценовых зонах теплоснабжения включает сведения:</t>
  </si>
  <si>
    <t>Информация о регулируемых ценах (тарифах) на товары (услуги) теплоснабжающей организации и теплосетевой организации в ценовых зонах теплоснабжения включает сведения:</t>
  </si>
  <si>
    <t>-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и о графике поэтапного равномерного доведения предельного уровня цены на тепловую энергию (мощность) (при наличии), определяемых в соответствии с Правилами определения в ценовых зонах теплоснабжения предельного уровня цены на тепловую энергию (мощность), включая правила индексации предельного уровня цены на тепловую энергию (мощность), утвержденными ПП РФ от 15 декабря 2017 г. № 1562 "Об определении в ценовых зонах теплоснабжения предельного уровня цены на тепловую энергию (мощность), включая индексацию предельного уровня цены на тепловую энергию (мощность), и технико-экономических параметров работы котельных и тепловых сетей, используемых для расчета предельного уровня цены на тепловую энергию (мощность)";</t>
  </si>
  <si>
    <t>- о тарифах на теплоноситель в виде воды,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ФЗ "О теплоснабжении";</t>
  </si>
  <si>
    <t>- о тарифах на горячую воду, поставляемую единой теплоснабжающей организацией потребителям с использованием открытых систем теплоснабжения (горячего водоснабжения), установленных в виде формулы двухкомпонентного тарифа с использованием компонента на теплоноситель и компонента на тепловую энергию, в том числе о числовых значениях компонентов указанного тарифа;</t>
  </si>
  <si>
    <t>- о плате за подключение (технологическое присоединение) к системе теплоснабжения, применяемой в случае, установленном частью 9 статьи 23.4 ФЗ "О теплоснабжении".</t>
  </si>
  <si>
    <t>- о тарифах на теплоноситель в виде воды, поставляемый другим теплоснабжающим организациям с использованием открытых систем теплоснабжения (горячего водоснабжения), за исключением случая, предусмотренного пунктом 6 части 1 статьи 23.4 ФЗ "О теплоснабжении";</t>
  </si>
  <si>
    <t>- о тарифах на товары (услуги) в сфере теплоснабжения в случаях, указанных в частях 12.1 - 12.4 статьи 10 ФЗ "О теплоснабжении"</t>
  </si>
  <si>
    <t>Опубликовать индикативный предельный уровень цен на тепловую энергию (мощность)</t>
  </si>
  <si>
    <t>График поэтапного равномерного доведения предельного уровня цены на тепловую энергию (мощность)</t>
  </si>
  <si>
    <t>3_i</t>
  </si>
  <si>
    <t>List05_1</t>
  </si>
  <si>
    <t>List06_1</t>
  </si>
  <si>
    <t>List05_3</t>
  </si>
  <si>
    <t>List06_3</t>
  </si>
  <si>
    <t>List05_3_i</t>
  </si>
  <si>
    <t>List06_3_i</t>
  </si>
  <si>
    <t>List05_8</t>
  </si>
  <si>
    <t>List06_8</t>
  </si>
  <si>
    <t>List05_4</t>
  </si>
  <si>
    <t>List06_4</t>
  </si>
  <si>
    <t>List05_6</t>
  </si>
  <si>
    <t>List06_6</t>
  </si>
  <si>
    <t>List05_7</t>
  </si>
  <si>
    <t>List06_7</t>
  </si>
  <si>
    <t>Предельный уровнь цены на тепловую энергию (мощность), поставляемую теплоснабжающими организациями потребителям</t>
  </si>
  <si>
    <t>List05_13</t>
  </si>
  <si>
    <t>List06_13</t>
  </si>
  <si>
    <t>Предельный уровнь цены на тепловую энергию (мощность), поставляемую теплоснабжающими организациями потребителям. Индикативы</t>
  </si>
  <si>
    <t>ставка за тепловую энергию, руб./Гкал</t>
  </si>
  <si>
    <t>ставка за содержание тепловой мощности, тыс. руб./Гкал/ч/мес.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</si>
  <si>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</si>
  <si>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Форма 4.8</t>
  </si>
  <si>
    <t>Информация, подлежащая раскрытию организациями сферы теплоснабжения (цены и тарифы)</t>
  </si>
  <si>
    <t>Тарифы на тепловую энергию (мощность), поставляемую другим теплоснабжающим организациям теплоснабжающими организациями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</si>
  <si>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</si>
  <si>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Одноставочный тариф, руб./Гкал (руб./куб.м)</t>
  </si>
  <si>
    <t>Проверка доступных обновлений...</t>
  </si>
  <si>
    <t>Нет доступных обновлений для отчёта с кодом FAS.JKH.OPEN.INFO.PRICE.WARM!</t>
  </si>
  <si>
    <t>20.12.2018</t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</si>
  <si>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</si>
  <si>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</si>
  <si>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</si>
  <si>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</si>
  <si>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</si>
  <si>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</si>
  <si>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</si>
  <si>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</si>
  <si>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</si>
  <si>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</si>
  <si>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</si>
  <si>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</si>
  <si>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</si>
  <si>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</si>
  <si>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</si>
  <si>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</si>
  <si>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</si>
  <si>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</si>
  <si>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</si>
  <si>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</si>
  <si>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</si>
  <si>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</si>
  <si>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</si>
  <si>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</si>
  <si>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</si>
  <si>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</si>
  <si>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</si>
  <si>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</si>
  <si>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</si>
  <si>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</si>
  <si>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</si>
  <si>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</si>
  <si>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</si>
  <si>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</si>
  <si>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</si>
  <si>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</si>
  <si>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</si>
  <si>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</si>
  <si>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</si>
  <si>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</si>
  <si>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</si>
  <si>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</si>
  <si>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</si>
  <si>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</si>
  <si>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</si>
  <si>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</si>
  <si>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</si>
  <si>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</si>
  <si>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</si>
  <si>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</si>
  <si>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</si>
  <si>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</si>
  <si>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</si>
  <si>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</si>
  <si>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</si>
  <si>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</si>
  <si>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</si>
  <si>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</si>
  <si>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</si>
  <si>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</si>
  <si>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</si>
  <si>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</si>
  <si>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</si>
  <si>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</si>
  <si>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</si>
  <si>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</si>
  <si>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</si>
  <si>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</si>
  <si>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</si>
  <si>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</si>
  <si>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</si>
  <si>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</si>
  <si>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</si>
  <si>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</si>
  <si>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</si>
  <si>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</si>
  <si>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</si>
  <si>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</si>
  <si>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</si>
  <si>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</si>
  <si>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</si>
  <si>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</si>
  <si>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</si>
  <si>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</si>
  <si>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</si>
  <si>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</si>
  <si>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</si>
  <si>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</si>
  <si>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</si>
  <si>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</si>
  <si>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</si>
  <si>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</si>
  <si>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</si>
  <si>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</si>
  <si>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</si>
  <si>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</si>
  <si>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</si>
  <si>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</si>
  <si>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</si>
  <si>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</si>
  <si>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</si>
  <si>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</si>
  <si>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</si>
  <si>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</si>
  <si>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</si>
  <si>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</si>
  <si>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</si>
  <si>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</si>
  <si>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</si>
  <si>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</si>
  <si>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</si>
  <si>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</si>
  <si>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</si>
  <si>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</si>
  <si>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</si>
  <si>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</si>
  <si>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</si>
  <si>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</si>
  <si>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</si>
  <si>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</si>
  <si>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</si>
  <si>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</si>
  <si>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</si>
  <si>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</si>
  <si>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</si>
  <si>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</si>
  <si>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</si>
  <si>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</si>
  <si>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</si>
  <si>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</si>
  <si>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</si>
  <si>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</si>
  <si>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</si>
  <si>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</si>
  <si>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</si>
  <si>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</si>
  <si>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</si>
  <si>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</si>
  <si>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</si>
  <si>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</si>
  <si>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</si>
  <si>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</si>
  <si>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</si>
  <si>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</si>
  <si>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</si>
  <si>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</si>
  <si>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</si>
  <si>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</si>
  <si>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</si>
  <si>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</si>
  <si>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</si>
  <si>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</si>
  <si>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</si>
  <si>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</si>
  <si>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</si>
  <si>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</si>
  <si>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</si>
  <si>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</si>
  <si>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</si>
  <si>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</si>
  <si>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</si>
  <si>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</si>
  <si>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</si>
  <si>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</si>
  <si>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</si>
  <si>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</si>
  <si>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</si>
  <si>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</si>
  <si>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</si>
  <si>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</si>
  <si>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</si>
  <si>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</si>
  <si>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</si>
  <si>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</si>
  <si>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</si>
  <si>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</si>
  <si>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</si>
  <si>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</si>
  <si>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</si>
  <si>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</si>
  <si>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</si>
  <si>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</si>
  <si>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</si>
  <si>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</si>
  <si>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</si>
  <si>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</si>
  <si>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</si>
  <si>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</si>
  <si>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</si>
  <si>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</si>
  <si>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</si>
  <si>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</si>
  <si>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</si>
  <si>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</si>
  <si>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</si>
  <si>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</si>
  <si>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</si>
  <si>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</si>
  <si>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</si>
  <si>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</si>
  <si>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</si>
  <si>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</si>
  <si>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</si>
  <si>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</si>
  <si>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</si>
  <si>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</si>
  <si>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</si>
  <si>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</si>
  <si>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</si>
  <si>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</si>
  <si>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</si>
  <si>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</si>
  <si>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</si>
  <si>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</si>
  <si>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</si>
  <si>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</si>
  <si>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</si>
  <si>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</si>
  <si>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</si>
  <si>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</si>
  <si>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</si>
  <si>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</si>
  <si>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</si>
  <si>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</si>
  <si>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</si>
  <si>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</si>
  <si>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</si>
  <si>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</si>
  <si>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</si>
  <si>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</si>
  <si>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</si>
  <si>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</si>
  <si>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</si>
  <si>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</si>
  <si>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</si>
  <si>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</si>
  <si>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</si>
  <si>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</si>
  <si>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</si>
  <si>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</si>
  <si>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</si>
  <si>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</si>
  <si>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</si>
  <si>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</si>
  <si>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</si>
  <si>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</si>
  <si>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</si>
  <si>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</si>
  <si>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</si>
  <si>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</si>
  <si>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</si>
  <si>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</si>
  <si>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</si>
  <si>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</si>
  <si>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</si>
  <si>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</si>
  <si>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</si>
  <si>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</si>
  <si>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</si>
  <si>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</si>
  <si>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</si>
  <si>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</si>
  <si>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</si>
  <si>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</si>
  <si>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</si>
  <si>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</si>
  <si>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</si>
  <si>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</si>
  <si>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</si>
  <si>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</si>
  <si>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</si>
  <si>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</si>
  <si>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</si>
  <si>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</si>
  <si>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</si>
  <si>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</si>
  <si>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</si>
  <si>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</si>
  <si>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</si>
  <si>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</si>
  <si>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</si>
  <si>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</si>
  <si>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</si>
  <si>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</si>
  <si>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</si>
  <si>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</si>
  <si>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</si>
  <si>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</si>
  <si>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</si>
  <si>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</si>
  <si>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</si>
  <si>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</si>
  <si>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</si>
  <si>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</si>
  <si>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</si>
  <si>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</si>
  <si>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</si>
  <si>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</si>
  <si>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</si>
  <si>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</si>
  <si>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</si>
  <si>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</si>
  <si>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</si>
  <si>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</si>
  <si>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</si>
  <si>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</si>
  <si>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</si>
  <si>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</si>
  <si>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</si>
  <si>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</si>
  <si>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</si>
  <si>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</si>
  <si>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</si>
  <si>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</si>
  <si>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</si>
  <si>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</si>
  <si>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</si>
  <si>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</si>
  <si>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</si>
  <si>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</si>
  <si>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</si>
  <si>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</si>
  <si>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</si>
  <si>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</si>
  <si>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</si>
  <si>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</si>
  <si>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</si>
  <si>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</si>
  <si>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</si>
  <si>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</si>
  <si>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</si>
  <si>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</si>
  <si>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</si>
  <si>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</si>
  <si>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</si>
  <si>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</si>
  <si>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</si>
  <si>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</si>
  <si>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</si>
  <si>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</si>
  <si>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</si>
  <si>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</si>
  <si>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</si>
  <si>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</si>
  <si>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</si>
  <si>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</si>
  <si>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</si>
  <si>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</si>
  <si>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</si>
  <si>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</si>
  <si>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</si>
  <si>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</si>
  <si>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</si>
  <si>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</si>
  <si>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</si>
  <si>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</si>
  <si>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</si>
  <si>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</si>
  <si>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</si>
  <si>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</si>
  <si>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</si>
  <si>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</si>
  <si>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</si>
  <si>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</si>
  <si>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</si>
  <si>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</si>
  <si>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</si>
  <si>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</si>
  <si>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</si>
  <si>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</si>
  <si>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</si>
  <si>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</si>
  <si>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</si>
  <si>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</si>
  <si>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</si>
  <si>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</si>
  <si>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</si>
  <si>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</si>
  <si>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</si>
  <si>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</si>
  <si>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</si>
  <si>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</si>
  <si>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</si>
  <si>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</si>
  <si>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</si>
  <si>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</si>
  <si>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</si>
  <si>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</si>
  <si>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</si>
  <si>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</si>
  <si>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</si>
  <si>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</si>
  <si>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</si>
  <si>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</si>
  <si>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</si>
  <si>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</si>
  <si>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</si>
  <si>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</si>
  <si>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</si>
  <si>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</si>
  <si>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</si>
  <si>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</si>
  <si>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</si>
  <si>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</si>
  <si>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</si>
  <si>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</si>
  <si>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</si>
  <si>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</si>
  <si>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</si>
  <si>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</si>
  <si>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</si>
  <si>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</si>
  <si>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</si>
  <si>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</si>
  <si>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</si>
  <si>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</si>
  <si>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</si>
  <si>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</si>
  <si>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</si>
  <si>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</si>
  <si>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</si>
  <si>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</si>
  <si>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</si>
  <si>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</si>
  <si>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</si>
  <si>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</si>
  <si>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</si>
  <si>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</si>
  <si>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</si>
  <si>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</si>
  <si>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</si>
  <si>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</si>
  <si>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</si>
  <si>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</si>
  <si>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</si>
  <si>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</si>
  <si>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</si>
  <si>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</si>
  <si>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</si>
  <si>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</si>
  <si>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</si>
  <si>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</si>
  <si>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</si>
  <si>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</si>
  <si>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</si>
  <si>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</si>
  <si>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</si>
  <si>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</si>
  <si>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</si>
  <si>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</si>
  <si>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</si>
  <si>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</si>
  <si>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</si>
  <si>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</si>
  <si>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</si>
  <si>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</si>
  <si>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</si>
  <si>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</si>
  <si>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</si>
  <si>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</si>
  <si>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</si>
  <si>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</si>
  <si>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</si>
  <si>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</si>
  <si>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</si>
  <si>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</si>
  <si>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</si>
  <si>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</si>
  <si>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</si>
  <si>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</si>
  <si>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</si>
  <si>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</si>
  <si>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</si>
  <si>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</si>
  <si>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</si>
  <si>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</si>
  <si>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</si>
  <si>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</si>
  <si>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</si>
  <si>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</si>
  <si>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</si>
  <si>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</si>
  <si>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</si>
  <si>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</si>
  <si>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</si>
  <si>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</si>
  <si>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</si>
  <si>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</si>
  <si>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</si>
  <si>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</si>
  <si>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</si>
  <si>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</si>
  <si>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</si>
  <si>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</si>
  <si>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</si>
  <si>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</si>
  <si>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</si>
  <si>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</si>
  <si>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</si>
  <si>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</si>
  <si>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</si>
  <si>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</si>
  <si>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</si>
  <si>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</si>
  <si>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</si>
  <si>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</si>
  <si>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</si>
  <si>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</si>
  <si>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</si>
  <si>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</si>
  <si>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</si>
  <si>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</si>
  <si>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</si>
  <si>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</si>
  <si>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</si>
  <si>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</si>
  <si>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</si>
  <si>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</si>
  <si>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</si>
  <si>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</si>
  <si>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</si>
  <si>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</si>
  <si>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</si>
  <si>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</si>
  <si>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</si>
  <si>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</si>
  <si>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</si>
  <si>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</si>
  <si>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</si>
  <si>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</si>
  <si>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</si>
  <si>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</si>
  <si>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</si>
  <si>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</si>
  <si>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</si>
  <si>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</si>
  <si>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</si>
  <si>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</si>
  <si>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</si>
  <si>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</si>
  <si>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</si>
  <si>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</si>
  <si>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</si>
  <si>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</si>
  <si>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</si>
  <si>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</si>
  <si>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</si>
  <si>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</si>
  <si>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</si>
  <si>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</si>
  <si>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</si>
  <si>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</si>
  <si>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</si>
  <si>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</si>
  <si>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</si>
  <si>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</si>
  <si>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</si>
  <si>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</si>
  <si>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</si>
  <si>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</si>
  <si>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</si>
  <si>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</si>
  <si>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</si>
  <si>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</si>
  <si>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</si>
  <si>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</si>
  <si>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</si>
  <si>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</si>
  <si>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</si>
  <si>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</si>
  <si>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</si>
  <si>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</si>
  <si>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</si>
  <si>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</si>
  <si>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</si>
  <si>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</si>
  <si>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</si>
  <si>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</si>
  <si>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</si>
  <si>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</si>
  <si>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</si>
  <si>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</si>
  <si>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</si>
  <si>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</si>
  <si>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</si>
  <si>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</si>
  <si>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</si>
  <si>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</si>
  <si>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</si>
  <si>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</si>
  <si>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</si>
  <si>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</si>
  <si>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</si>
  <si>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</si>
  <si>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</si>
  <si>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</si>
  <si>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</si>
  <si>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</si>
  <si>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</si>
  <si>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</si>
  <si>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</si>
  <si>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</si>
  <si>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</si>
  <si>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</si>
  <si>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</si>
  <si>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</si>
  <si>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</si>
  <si>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</si>
  <si>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</si>
  <si>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</si>
  <si>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</si>
  <si>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</si>
  <si>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</si>
  <si>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</si>
  <si>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</si>
  <si>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</si>
  <si>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</si>
  <si>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</si>
  <si>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</si>
  <si>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</si>
  <si>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</si>
  <si>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</si>
  <si>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</si>
  <si>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</si>
  <si>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</si>
  <si>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</si>
  <si>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</si>
  <si>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</si>
  <si>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</si>
  <si>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</si>
  <si>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</si>
  <si>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</si>
  <si>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</si>
  <si>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</si>
  <si>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</si>
  <si>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</si>
  <si>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</si>
  <si>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</si>
  <si>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</si>
  <si>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</si>
  <si>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</si>
  <si>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</si>
  <si>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</si>
  <si>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</si>
  <si>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</si>
  <si>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</si>
  <si>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</si>
  <si>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</si>
  <si>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</si>
  <si>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</si>
  <si>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</si>
  <si>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</si>
  <si>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</si>
  <si>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</si>
  <si>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</si>
  <si>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</si>
  <si>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</si>
  <si>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</si>
  <si>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</si>
  <si>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</si>
  <si>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</si>
  <si>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</si>
  <si>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</si>
  <si>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</si>
  <si>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</si>
  <si>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</si>
  <si>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</si>
  <si>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</si>
  <si>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</si>
  <si>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</si>
  <si>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</si>
  <si>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</si>
  <si>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</si>
  <si>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</si>
  <si>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</si>
  <si>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</si>
  <si>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</si>
  <si>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</si>
  <si>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</si>
  <si>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</si>
  <si>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</si>
  <si>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</si>
  <si>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</si>
  <si>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</si>
  <si>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</si>
  <si>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</si>
  <si>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</si>
  <si>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</si>
  <si>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</si>
  <si>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</si>
  <si>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</si>
  <si>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</si>
  <si>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</si>
  <si>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</si>
  <si>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</si>
  <si>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</si>
  <si>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</si>
  <si>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</si>
  <si>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</si>
  <si>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</si>
  <si>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</si>
  <si>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</si>
  <si>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</si>
  <si>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</si>
  <si>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</si>
  <si>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</si>
  <si>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</si>
  <si>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</si>
  <si>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</si>
  <si>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</si>
  <si>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</si>
  <si>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</si>
  <si>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</si>
  <si>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</si>
  <si>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</si>
  <si>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</si>
  <si>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</si>
  <si>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</si>
  <si>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</si>
  <si>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</si>
  <si>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</si>
  <si>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</si>
  <si>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</si>
  <si>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</si>
  <si>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</si>
  <si>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</si>
  <si>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</si>
  <si>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</si>
  <si>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</si>
  <si>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</si>
  <si>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</si>
  <si>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</si>
  <si>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</si>
  <si>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</si>
  <si>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</si>
  <si>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</si>
  <si>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</si>
  <si>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</si>
  <si>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</si>
  <si>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</si>
  <si>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</si>
  <si>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</si>
  <si>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</si>
  <si>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</si>
  <si>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</si>
  <si>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</si>
  <si>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</si>
  <si>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</si>
  <si>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</si>
  <si>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</si>
  <si>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</si>
  <si>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</si>
  <si>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</si>
  <si>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</si>
  <si>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</si>
  <si>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</si>
  <si>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</si>
  <si>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</si>
  <si>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</si>
  <si>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</si>
  <si>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</si>
  <si>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</si>
  <si>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</si>
  <si>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ЗАТО город Межгорье</t>
  </si>
  <si>
    <t>80707000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</si>
  <si>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</si>
  <si>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</si>
  <si>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</si>
  <si>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</si>
  <si>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</si>
  <si>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</si>
  <si>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</si>
  <si>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</si>
  <si>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</si>
  <si>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</si>
  <si>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</si>
  <si>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</si>
  <si>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</si>
  <si>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</si>
  <si>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</si>
  <si>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</si>
  <si>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</si>
  <si>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</si>
  <si>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</si>
  <si>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</si>
  <si>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</si>
  <si>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</si>
  <si>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</si>
  <si>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</si>
  <si>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</si>
  <si>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</si>
  <si>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</si>
  <si>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</si>
  <si>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</si>
  <si>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</si>
  <si>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</si>
  <si>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</si>
  <si>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</si>
  <si>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</si>
  <si>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</si>
  <si>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</si>
  <si>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</si>
  <si>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</si>
  <si>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</si>
  <si>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</si>
  <si>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</si>
  <si>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</si>
  <si>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</si>
  <si>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</si>
  <si>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</si>
  <si>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</si>
  <si>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</si>
  <si>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</si>
  <si>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</si>
  <si>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</si>
  <si>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</si>
  <si>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</si>
  <si>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</si>
  <si>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</si>
  <si>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</si>
  <si>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</si>
  <si>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</si>
  <si>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</si>
  <si>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</si>
  <si>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</si>
  <si>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</si>
  <si>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</si>
  <si>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</si>
  <si>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</si>
  <si>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</si>
  <si>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</si>
  <si>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</si>
  <si>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</si>
  <si>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</si>
  <si>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</si>
  <si>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</si>
  <si>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</si>
  <si>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</si>
  <si>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</si>
  <si>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</si>
  <si>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</si>
  <si>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</si>
  <si>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</si>
  <si>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</si>
  <si>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</si>
  <si>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</si>
  <si>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</si>
  <si>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</si>
  <si>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</si>
  <si>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</si>
  <si>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</si>
  <si>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</si>
  <si>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</si>
  <si>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</si>
  <si>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</si>
  <si>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</si>
  <si>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</si>
  <si>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</si>
  <si>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</si>
  <si>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</si>
  <si>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</si>
  <si>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</si>
  <si>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</si>
  <si>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</si>
  <si>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</si>
  <si>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</si>
  <si>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</si>
  <si>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</si>
  <si>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</si>
  <si>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</si>
  <si>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</si>
  <si>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</si>
  <si>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</si>
  <si>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</si>
  <si>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</si>
  <si>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</si>
  <si>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</si>
  <si>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</si>
  <si>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</si>
  <si>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</si>
  <si>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</si>
  <si>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</si>
  <si>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</si>
  <si>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</si>
  <si>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</si>
  <si>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</si>
  <si>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</si>
  <si>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</si>
  <si>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</si>
  <si>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</si>
  <si>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</si>
  <si>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</si>
  <si>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</si>
  <si>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</si>
  <si>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</si>
  <si>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</si>
  <si>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</si>
  <si>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</si>
  <si>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</si>
  <si>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</si>
  <si>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</si>
  <si>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</si>
  <si>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</si>
  <si>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</si>
  <si>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</si>
  <si>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</si>
  <si>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</si>
  <si>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</si>
  <si>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</si>
  <si>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</si>
  <si>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</si>
  <si>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</si>
  <si>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</si>
  <si>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</si>
  <si>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</si>
  <si>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</si>
  <si>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</si>
  <si>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</si>
  <si>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</si>
  <si>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</si>
  <si>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</si>
  <si>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</si>
  <si>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</si>
  <si>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</si>
  <si>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</si>
  <si>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</si>
  <si>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</si>
  <si>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</si>
  <si>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</si>
  <si>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</si>
  <si>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</si>
  <si>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</si>
  <si>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</si>
  <si>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</si>
  <si>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</si>
  <si>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</si>
  <si>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</si>
  <si>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</si>
  <si>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</si>
  <si>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</si>
  <si>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</si>
  <si>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</si>
  <si>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</si>
  <si>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</si>
  <si>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</si>
  <si>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</si>
  <si>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</si>
  <si>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</si>
  <si>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</si>
  <si>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</si>
  <si>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</si>
  <si>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</si>
  <si>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</si>
  <si>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</si>
  <si>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</si>
  <si>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</si>
  <si>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</si>
  <si>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</si>
  <si>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</si>
  <si>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</si>
  <si>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</si>
  <si>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</si>
  <si>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</si>
  <si>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</si>
  <si>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</si>
  <si>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</si>
  <si>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</si>
  <si>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</si>
  <si>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</si>
  <si>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</si>
  <si>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</si>
  <si>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</si>
  <si>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</si>
  <si>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</si>
  <si>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</si>
  <si>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</si>
  <si>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</si>
  <si>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</si>
  <si>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</si>
  <si>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</si>
  <si>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</si>
  <si>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</si>
  <si>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</si>
  <si>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</si>
  <si>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</si>
  <si>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</si>
  <si>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</si>
  <si>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</si>
  <si>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</si>
  <si>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</si>
  <si>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</si>
  <si>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</si>
  <si>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</si>
  <si>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</si>
  <si>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</si>
  <si>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</si>
  <si>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</si>
  <si>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</si>
  <si>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</si>
  <si>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</si>
  <si>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</si>
  <si>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</si>
  <si>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</si>
  <si>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</si>
  <si>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</si>
  <si>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</si>
  <si>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</si>
  <si>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</si>
  <si>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</si>
  <si>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</si>
  <si>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</si>
  <si>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</si>
  <si>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</si>
  <si>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</si>
  <si>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</si>
  <si>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</si>
  <si>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</si>
  <si>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</si>
  <si>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</si>
  <si>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</si>
  <si>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</si>
  <si>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</si>
  <si>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</si>
  <si>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</si>
  <si>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</si>
  <si>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</si>
  <si>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</si>
  <si>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</si>
  <si>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</si>
  <si>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</si>
  <si>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</si>
  <si>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</si>
  <si>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</si>
  <si>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</si>
  <si>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</si>
  <si>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</si>
  <si>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</si>
  <si>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</si>
  <si>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</si>
  <si>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</si>
  <si>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</si>
  <si>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</si>
  <si>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</si>
  <si>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</si>
  <si>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</si>
  <si>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</si>
  <si>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</si>
  <si>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</si>
  <si>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</si>
  <si>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</si>
  <si>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</si>
  <si>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</si>
  <si>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</si>
  <si>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</si>
  <si>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</si>
  <si>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</si>
  <si>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</si>
  <si>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</si>
  <si>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</si>
  <si>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</si>
  <si>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</si>
  <si>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</si>
  <si>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</si>
  <si>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</si>
  <si>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</si>
  <si>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</si>
  <si>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</si>
  <si>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</si>
  <si>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</si>
  <si>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</si>
  <si>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</si>
  <si>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</si>
  <si>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</si>
  <si>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</si>
  <si>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</si>
  <si>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</si>
  <si>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</si>
  <si>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</si>
  <si>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</si>
  <si>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</si>
  <si>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</si>
  <si>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</si>
  <si>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</si>
  <si>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</si>
  <si>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</si>
  <si>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</si>
  <si>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</si>
  <si>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</si>
  <si>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</si>
  <si>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</si>
  <si>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</si>
  <si>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</si>
  <si>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</si>
  <si>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</si>
  <si>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</si>
  <si>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</si>
  <si>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</si>
  <si>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</si>
  <si>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</si>
  <si>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</si>
  <si>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</si>
  <si>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</si>
  <si>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</si>
  <si>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</si>
  <si>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</si>
  <si>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</si>
  <si>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</si>
  <si>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</si>
  <si>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</si>
  <si>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</si>
  <si>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</si>
  <si>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</si>
  <si>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</si>
  <si>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</si>
  <si>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</si>
  <si>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</si>
  <si>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</si>
  <si>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</si>
  <si>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</si>
  <si>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</si>
  <si>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</si>
  <si>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</si>
  <si>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</si>
  <si>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</si>
  <si>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</si>
  <si>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</si>
  <si>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</si>
  <si>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</si>
  <si>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</si>
  <si>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</si>
  <si>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</si>
  <si>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</si>
  <si>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</si>
  <si>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</si>
  <si>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</si>
  <si>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</si>
  <si>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</si>
  <si>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</si>
  <si>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</si>
  <si>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</si>
  <si>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</si>
  <si>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</si>
  <si>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</si>
  <si>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</si>
  <si>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</si>
  <si>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</si>
  <si>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</si>
  <si>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</si>
  <si>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</si>
  <si>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</si>
  <si>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</si>
  <si>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</si>
  <si>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</si>
  <si>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</si>
  <si>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</si>
  <si>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</si>
  <si>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</si>
  <si>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</si>
  <si>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</si>
  <si>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</si>
  <si>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</si>
  <si>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</si>
  <si>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</si>
  <si>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</si>
  <si>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</si>
  <si>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</si>
  <si>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</si>
  <si>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</si>
  <si>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</si>
  <si>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</si>
  <si>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</si>
  <si>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</si>
  <si>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</si>
  <si>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</si>
  <si>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</si>
  <si>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</si>
  <si>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</si>
  <si>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</si>
  <si>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</si>
  <si>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</si>
  <si>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</si>
  <si>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</si>
  <si>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</si>
  <si>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</si>
  <si>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</si>
  <si>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</si>
  <si>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</si>
  <si>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</si>
  <si>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</si>
  <si>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</si>
  <si>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</si>
  <si>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</si>
  <si>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</si>
  <si>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</si>
  <si>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</si>
  <si>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</si>
  <si>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</si>
  <si>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</si>
  <si>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</si>
  <si>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</si>
  <si>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</si>
  <si>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</si>
  <si>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</si>
  <si>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</si>
  <si>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</si>
  <si>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</si>
  <si>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</si>
  <si>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</si>
  <si>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</si>
  <si>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</si>
  <si>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</si>
  <si>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</si>
  <si>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</si>
  <si>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</si>
  <si>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</si>
  <si>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</si>
  <si>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</si>
  <si>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</si>
  <si>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</si>
  <si>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</si>
  <si>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</si>
  <si>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</si>
  <si>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</si>
  <si>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</si>
  <si>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</si>
  <si>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</si>
  <si>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</si>
  <si>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</si>
  <si>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</si>
  <si>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</si>
  <si>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</si>
  <si>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</si>
  <si>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</si>
  <si>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</si>
  <si>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</si>
  <si>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</si>
  <si>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</si>
  <si>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</si>
  <si>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</si>
  <si>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</si>
  <si>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</si>
  <si>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</si>
  <si>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</si>
  <si>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</si>
  <si>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</si>
  <si>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</si>
  <si>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</si>
  <si>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</si>
  <si>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</si>
  <si>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</si>
  <si>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</si>
  <si>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</si>
  <si>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</si>
  <si>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</si>
  <si>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</si>
  <si>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</si>
  <si>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</si>
  <si>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</si>
  <si>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</si>
  <si>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</si>
  <si>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</si>
  <si>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</si>
  <si>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</si>
  <si>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</si>
  <si>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</si>
  <si>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</si>
  <si>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</si>
  <si>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</si>
  <si>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</si>
  <si>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</si>
  <si>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</si>
  <si>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</si>
  <si>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</si>
  <si>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</si>
  <si>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</si>
  <si>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</si>
  <si>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</si>
  <si>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</si>
  <si>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</si>
  <si>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</si>
  <si>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</si>
  <si>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</si>
  <si>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</si>
  <si>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</si>
  <si>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</si>
  <si>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</si>
  <si>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</si>
  <si>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</si>
  <si>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</si>
  <si>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</si>
  <si>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</si>
  <si>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</si>
  <si>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</si>
  <si>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</si>
  <si>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</si>
  <si>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</si>
  <si>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</si>
  <si>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</si>
  <si>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</si>
  <si>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</si>
  <si>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</si>
  <si>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</si>
  <si>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</si>
  <si>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</si>
  <si>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</si>
  <si>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</si>
  <si>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</si>
  <si>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</si>
  <si>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</si>
  <si>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</si>
  <si>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</si>
  <si>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</si>
  <si>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</si>
  <si>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</si>
  <si>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</si>
  <si>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</si>
  <si>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</si>
  <si>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</si>
  <si>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</si>
  <si>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</si>
  <si>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</si>
  <si>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</si>
  <si>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</si>
  <si>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</si>
  <si>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</si>
  <si>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</si>
  <si>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</si>
  <si>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</si>
  <si>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</si>
  <si>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</si>
  <si>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</si>
  <si>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</si>
  <si>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</si>
  <si>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</si>
  <si>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</si>
  <si>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</si>
  <si>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</si>
  <si>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</si>
  <si>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</si>
  <si>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</si>
  <si>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</si>
  <si>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</si>
  <si>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</si>
  <si>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</si>
  <si>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</si>
  <si>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</si>
  <si>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</si>
  <si>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</si>
  <si>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</si>
  <si>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</si>
  <si>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</si>
  <si>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</si>
  <si>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</si>
  <si>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</si>
  <si>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</si>
  <si>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</si>
  <si>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</si>
  <si>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</si>
  <si>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</si>
  <si>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</si>
  <si>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</si>
  <si>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</si>
  <si>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</si>
  <si>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</si>
  <si>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</si>
  <si>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</si>
  <si>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</si>
  <si>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</si>
  <si>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</si>
  <si>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</si>
  <si>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</si>
  <si>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</si>
  <si>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</si>
  <si>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</si>
  <si>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</si>
  <si>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</si>
  <si>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</si>
  <si>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</si>
  <si>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</si>
  <si>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</si>
  <si>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</si>
  <si>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</si>
  <si>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</si>
  <si>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</si>
  <si>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</si>
  <si>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</si>
  <si>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</si>
  <si>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</si>
  <si>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</si>
  <si>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</si>
  <si>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</si>
  <si>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</si>
  <si>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</si>
  <si>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</si>
  <si>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</si>
  <si>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</si>
  <si>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</si>
  <si>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</si>
  <si>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</si>
  <si>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</si>
  <si>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</si>
  <si>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</si>
  <si>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</si>
  <si>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</si>
  <si>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</si>
  <si>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</si>
  <si>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</si>
  <si>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</si>
  <si>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</si>
  <si>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</si>
  <si>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</si>
  <si>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</si>
  <si>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</si>
  <si>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</si>
  <si>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</si>
  <si>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</si>
  <si>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</si>
  <si>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</si>
  <si>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</si>
  <si>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</si>
  <si>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</si>
  <si>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</si>
  <si>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</si>
  <si>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</si>
  <si>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</si>
  <si>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</si>
  <si>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</si>
  <si>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</si>
  <si>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</si>
  <si>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</si>
  <si>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</si>
  <si>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</si>
  <si>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</si>
  <si>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</si>
  <si>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</si>
  <si>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</si>
  <si>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</si>
  <si>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</si>
  <si>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</si>
  <si>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</si>
  <si>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</si>
  <si>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</si>
  <si>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</si>
  <si>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</si>
  <si>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</si>
  <si>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</si>
  <si>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</si>
  <si>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</si>
  <si>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</si>
  <si>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</si>
  <si>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</si>
  <si>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</si>
  <si>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</si>
  <si>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</si>
  <si>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</si>
  <si>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</si>
  <si>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</si>
  <si>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</si>
  <si>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</si>
  <si>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</si>
  <si>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</si>
  <si>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</si>
  <si>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</si>
  <si>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</si>
  <si>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</si>
  <si>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</si>
  <si>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</si>
  <si>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</si>
  <si>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</si>
  <si>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</si>
  <si>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</si>
  <si>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</si>
  <si>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</si>
  <si>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</si>
  <si>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</si>
  <si>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</si>
  <si>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</si>
  <si>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</si>
  <si>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</si>
  <si>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</si>
  <si>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</si>
  <si>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</si>
  <si>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</si>
  <si>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</si>
  <si>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</si>
  <si>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</si>
  <si>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</si>
  <si>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</si>
  <si>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</si>
  <si>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</si>
  <si>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</si>
  <si>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</si>
  <si>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</si>
  <si>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</si>
  <si>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</si>
  <si>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</si>
  <si>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</si>
  <si>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</si>
  <si>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</si>
  <si>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</si>
  <si>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</si>
  <si>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</si>
  <si>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</si>
  <si>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</si>
  <si>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</si>
  <si>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</si>
  <si>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</si>
  <si>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</si>
  <si>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</si>
  <si>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</si>
  <si>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</si>
  <si>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</si>
  <si>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</si>
  <si>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</si>
  <si>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</si>
  <si>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</si>
  <si>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</si>
  <si>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</si>
  <si>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</si>
  <si>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</si>
  <si>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</si>
  <si>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</si>
  <si>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</si>
  <si>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</si>
  <si>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</si>
  <si>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</si>
  <si>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</si>
  <si>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</si>
  <si>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</si>
  <si>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</si>
  <si>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</si>
  <si>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</si>
  <si>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</si>
  <si>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</si>
  <si>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</si>
  <si>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</si>
  <si>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</si>
  <si>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</si>
  <si>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</si>
  <si>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</si>
  <si>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</si>
  <si>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</si>
  <si>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</si>
  <si>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</si>
  <si>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</si>
  <si>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</si>
  <si>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</si>
  <si>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</si>
  <si>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</si>
  <si>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</si>
  <si>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</si>
  <si>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</si>
  <si>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</si>
  <si>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</si>
  <si>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</si>
  <si>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</si>
  <si>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</si>
  <si>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</si>
  <si>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</si>
  <si>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</si>
  <si>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</si>
  <si>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</si>
  <si>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</si>
  <si>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</si>
  <si>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</si>
  <si>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</si>
  <si>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</si>
  <si>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</si>
  <si>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</si>
  <si>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</si>
  <si>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</si>
  <si>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</si>
  <si>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</si>
  <si>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</si>
  <si>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</si>
  <si>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</si>
  <si>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</si>
  <si>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</si>
  <si>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</si>
  <si>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</si>
  <si>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</si>
  <si>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</si>
  <si>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</si>
  <si>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</si>
  <si>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</si>
  <si>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</si>
  <si>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</si>
  <si>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</si>
  <si>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</si>
  <si>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</si>
  <si>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</si>
  <si>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</si>
  <si>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</si>
  <si>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</si>
  <si>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</si>
  <si>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</si>
  <si>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</si>
  <si>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</si>
  <si>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</si>
  <si>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</si>
  <si>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</si>
  <si>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</si>
  <si>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</si>
  <si>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</si>
  <si>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</si>
  <si>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</si>
  <si>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</si>
  <si>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</si>
  <si>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</si>
  <si>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</si>
  <si>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</si>
  <si>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</si>
  <si>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</si>
  <si>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</si>
  <si>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</si>
  <si>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</si>
  <si>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</si>
  <si>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</si>
  <si>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</si>
  <si>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</si>
  <si>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</si>
  <si>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</si>
  <si>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</si>
  <si>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</si>
  <si>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</si>
  <si>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</si>
  <si>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</si>
  <si>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</si>
  <si>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</si>
  <si>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</si>
  <si>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</si>
  <si>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</si>
  <si>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</si>
  <si>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</si>
  <si>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</si>
  <si>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</si>
  <si>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</si>
  <si>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</si>
  <si>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</si>
  <si>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</si>
  <si>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</si>
  <si>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</si>
  <si>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</si>
  <si>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</si>
  <si>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</si>
  <si>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</si>
  <si>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</si>
  <si>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</si>
  <si>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</si>
  <si>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</si>
  <si>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</si>
  <si>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</si>
  <si>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</si>
  <si>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</si>
  <si>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</si>
  <si>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</si>
  <si>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</si>
  <si>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</si>
  <si>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</si>
  <si>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</si>
  <si>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</si>
  <si>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</si>
  <si>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</si>
  <si>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</si>
  <si>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</si>
  <si>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</si>
  <si>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</si>
  <si>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</si>
  <si>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</si>
  <si>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</si>
  <si>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</si>
  <si>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</si>
  <si>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</si>
  <si>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</si>
  <si>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</si>
  <si>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</si>
  <si>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</si>
  <si>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</si>
  <si>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</si>
  <si>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</si>
  <si>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</si>
  <si>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</si>
  <si>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</si>
  <si>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</si>
  <si>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</si>
  <si>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</si>
  <si>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</si>
  <si>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</si>
  <si>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</si>
  <si>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</si>
  <si>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</si>
  <si>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</si>
  <si>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</si>
  <si>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</si>
  <si>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</si>
  <si>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</si>
  <si>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</si>
  <si>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</si>
  <si>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</si>
  <si>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</si>
  <si>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</si>
  <si>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</si>
  <si>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</si>
  <si>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</si>
  <si>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</si>
  <si>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</si>
  <si>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</si>
  <si>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</si>
  <si>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</si>
  <si>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</si>
  <si>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</si>
  <si>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</si>
  <si>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</si>
  <si>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</si>
  <si>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</si>
  <si>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</si>
  <si>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</si>
  <si>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</si>
  <si>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</si>
  <si>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</si>
  <si>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</si>
  <si>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</si>
  <si>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</si>
  <si>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МО_ОКТМО</t>
  </si>
  <si>
    <t>№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</si>
  <si>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</si>
  <si>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</si>
  <si>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</si>
  <si>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</si>
  <si>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</si>
  <si>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</si>
  <si>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</si>
  <si>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</si>
  <si>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</si>
  <si>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</si>
  <si>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</si>
  <si>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</si>
  <si>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</si>
  <si>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</si>
  <si>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31.12.2020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</si>
  <si>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</si>
  <si>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</si>
  <si>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</si>
  <si>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</si>
  <si>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</si>
  <si>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</si>
  <si>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</si>
  <si>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</si>
  <si>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2628</t>
  </si>
  <si>
    <t>26807163</t>
  </si>
  <si>
    <t>OOO "Башэнергонефть"</t>
  </si>
  <si>
    <t>0265025917</t>
  </si>
  <si>
    <t>027201001</t>
  </si>
  <si>
    <t>12-04-2011 00:00:00</t>
  </si>
  <si>
    <t>26353700</t>
  </si>
  <si>
    <t>АО " Международный аэропорт "Уфа"</t>
  </si>
  <si>
    <t>0274108180</t>
  </si>
  <si>
    <t>024501001</t>
  </si>
  <si>
    <t>01-01-2012 00:00:00</t>
  </si>
  <si>
    <t>31021051</t>
  </si>
  <si>
    <t>АО "БПО ПРОГРЕСС"</t>
  </si>
  <si>
    <t>0275076276</t>
  </si>
  <si>
    <t>027501001</t>
  </si>
  <si>
    <t>26472063</t>
  </si>
  <si>
    <t>АО "БСК"</t>
  </si>
  <si>
    <t>0268008010</t>
  </si>
  <si>
    <t>997350001</t>
  </si>
  <si>
    <t>30990070</t>
  </si>
  <si>
    <t>АО "Башкоммунэнерго"</t>
  </si>
  <si>
    <t>0278105091</t>
  </si>
  <si>
    <t>027801001</t>
  </si>
  <si>
    <t>14-11-2017 00:00:00</t>
  </si>
  <si>
    <t>26353684</t>
  </si>
  <si>
    <t>АО "Белкамнефть" имени А.А. Волкова</t>
  </si>
  <si>
    <t>0264015786</t>
  </si>
  <si>
    <t>30791606</t>
  </si>
  <si>
    <t>АО "ГУ ЖКХ"</t>
  </si>
  <si>
    <t>5116000922</t>
  </si>
  <si>
    <t>166045001</t>
  </si>
  <si>
    <t>30335229</t>
  </si>
  <si>
    <t>770401001</t>
  </si>
  <si>
    <t>26318885</t>
  </si>
  <si>
    <t>7705750968</t>
  </si>
  <si>
    <t>772901001</t>
  </si>
  <si>
    <t>26588634</t>
  </si>
  <si>
    <t>АО "УМКК"</t>
  </si>
  <si>
    <t>0273010086</t>
  </si>
  <si>
    <t>027301001</t>
  </si>
  <si>
    <t>26353691</t>
  </si>
  <si>
    <t>АО "Учалинский горно-обогатительный комбинат"</t>
  </si>
  <si>
    <t>0270007455</t>
  </si>
  <si>
    <t>997550001</t>
  </si>
  <si>
    <t>09-04-2012 00:00:00</t>
  </si>
  <si>
    <t>30942188</t>
  </si>
  <si>
    <t>АО Санаторий "Янган-Тау"</t>
  </si>
  <si>
    <t>0240007225</t>
  </si>
  <si>
    <t>024001001</t>
  </si>
  <si>
    <t>01-01-2018 00:00:00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</si>
  <si>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</si>
  <si>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</si>
  <si>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</si>
  <si>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</si>
  <si>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26318993</t>
  </si>
  <si>
    <t>Акционерное общество "Свердловская энергогазовая компания", г.Екатеринбург</t>
  </si>
  <si>
    <t>6670129804</t>
  </si>
  <si>
    <t>665801001</t>
  </si>
  <si>
    <t>31038617</t>
  </si>
  <si>
    <t>Акционерное общество "Стерлитамакские распределительные тепловые сети"</t>
  </si>
  <si>
    <t>0268082053</t>
  </si>
  <si>
    <t>026801001</t>
  </si>
  <si>
    <t>30-01-2018 00:00:00</t>
  </si>
  <si>
    <t>26491124</t>
  </si>
  <si>
    <t>ГБОУ НПО ПУ №48 р.п.Чишмы РБ</t>
  </si>
  <si>
    <t>0250001455</t>
  </si>
  <si>
    <t>025001001</t>
  </si>
  <si>
    <t>28462923</t>
  </si>
  <si>
    <t>ГБУЗ РБ Нуримановская центральная районная больница</t>
  </si>
  <si>
    <t>0239001250</t>
  </si>
  <si>
    <t>023901001</t>
  </si>
  <si>
    <t>27-01-2014 00:00:00</t>
  </si>
  <si>
    <t>28814813</t>
  </si>
  <si>
    <t>ГБУЗ РБ Санитарный автотранспорт города Стерлитамак</t>
  </si>
  <si>
    <t>0268021212</t>
  </si>
  <si>
    <t>22-09-2014 00:00:00</t>
  </si>
  <si>
    <t>28273549</t>
  </si>
  <si>
    <t>ГУП санаторий "Якты-Куль" РБ</t>
  </si>
  <si>
    <t>0201007528</t>
  </si>
  <si>
    <t>020101001</t>
  </si>
  <si>
    <t>02-10-2013 00:00:00</t>
  </si>
  <si>
    <t>27958466</t>
  </si>
  <si>
    <t>ГУП санаторий "Янган-Тау"</t>
  </si>
  <si>
    <t>0240000558</t>
  </si>
  <si>
    <t>15-11-2012 00:00:00</t>
  </si>
  <si>
    <t>26353647</t>
  </si>
  <si>
    <t>ГУСП  совхоз "Рощинский"</t>
  </si>
  <si>
    <t>0242001148</t>
  </si>
  <si>
    <t>024201001</t>
  </si>
  <si>
    <t>26353674</t>
  </si>
  <si>
    <t>Давлекановское МУП "Тепловые сети" РБ</t>
  </si>
  <si>
    <t>0259007243</t>
  </si>
  <si>
    <t>025901001</t>
  </si>
  <si>
    <t>26353666</t>
  </si>
  <si>
    <t>0256006731</t>
  </si>
  <si>
    <t>025601001</t>
  </si>
  <si>
    <t>026301001</t>
  </si>
  <si>
    <t>26825369</t>
  </si>
  <si>
    <t>ЗАО "Фирма "Мир"</t>
  </si>
  <si>
    <t>0278134166</t>
  </si>
  <si>
    <t>30914679</t>
  </si>
  <si>
    <t>ИП Гайнетдинов Н.Х.</t>
  </si>
  <si>
    <t>024001014623</t>
  </si>
  <si>
    <t>отсутствует</t>
  </si>
  <si>
    <t>30365250</t>
  </si>
  <si>
    <t>ИП Киселева Наталья Георгиевна</t>
  </si>
  <si>
    <t>025601909508</t>
  </si>
  <si>
    <t>23-11-2015 00:00:00</t>
  </si>
  <si>
    <t>28942841</t>
  </si>
  <si>
    <t>ИП Савинская В.В.</t>
  </si>
  <si>
    <t>744400637332</t>
  </si>
  <si>
    <t>20-03-2015 00:00:00</t>
  </si>
  <si>
    <t>28829081</t>
  </si>
  <si>
    <t>ИП Фаизов Илшат Илдусович</t>
  </si>
  <si>
    <t>027005240509</t>
  </si>
  <si>
    <t>24-11-2014 00:00:00</t>
  </si>
  <si>
    <t>30393943</t>
  </si>
  <si>
    <t>КФХ «Кадыров Музафар Харисович»</t>
  </si>
  <si>
    <t>027005096799</t>
  </si>
  <si>
    <t>28-01-2016 00:00:00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</si>
  <si>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</si>
  <si>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</si>
  <si>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</si>
  <si>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</si>
  <si>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26454743</t>
  </si>
  <si>
    <t>МБУ Отдел образования администрации МР Абзелиловский район РБ</t>
  </si>
  <si>
    <t>0201007479</t>
  </si>
  <si>
    <t>26771843</t>
  </si>
  <si>
    <t>ММУП "Теплоэнергосервис" МР Янаульский район РБ</t>
  </si>
  <si>
    <t>0271009208</t>
  </si>
  <si>
    <t>027101001</t>
  </si>
  <si>
    <t>26759540</t>
  </si>
  <si>
    <t>МУЗ Чекмагушевская ЦРБ</t>
  </si>
  <si>
    <t>0249002239</t>
  </si>
  <si>
    <t>024901001</t>
  </si>
  <si>
    <t>26805221</t>
  </si>
  <si>
    <t>МУП "Абзелиловское специализированное предприятие коммунального обслуживания"</t>
  </si>
  <si>
    <t>0201007969</t>
  </si>
  <si>
    <t>26353625</t>
  </si>
  <si>
    <t>МУП "Алакуян" Бурзянского района</t>
  </si>
  <si>
    <t>0218003994</t>
  </si>
  <si>
    <t>024801001</t>
  </si>
  <si>
    <t>30345497</t>
  </si>
  <si>
    <t>МУП "Аскар"</t>
  </si>
  <si>
    <t>0201012292</t>
  </si>
  <si>
    <t>02-10-2015 00:00:00</t>
  </si>
  <si>
    <t>26472955</t>
  </si>
  <si>
    <t>МУП "Аскинские тепловые сети" РБ</t>
  </si>
  <si>
    <t>0204004941</t>
  </si>
  <si>
    <t>020401001</t>
  </si>
  <si>
    <t>28976576</t>
  </si>
  <si>
    <t>МУП "БУЗДЯКСКИЙ КОМСЕРВИС"</t>
  </si>
  <si>
    <t>0216007320</t>
  </si>
  <si>
    <t>021601001</t>
  </si>
  <si>
    <t>05-06-2015 00:00:00</t>
  </si>
  <si>
    <t>26353627</t>
  </si>
  <si>
    <t>МУП "Дуванводоканал" МР Дуванский район РБ</t>
  </si>
  <si>
    <t>0220004836</t>
  </si>
  <si>
    <t>022001001</t>
  </si>
  <si>
    <t>26353675</t>
  </si>
  <si>
    <t>МУП "Дюртюлинские электрические и тепловые сети"</t>
  </si>
  <si>
    <t>0260001045</t>
  </si>
  <si>
    <t>026001001</t>
  </si>
  <si>
    <t>26353670</t>
  </si>
  <si>
    <t>МУП "ЖКХ Железнодорожный"</t>
  </si>
  <si>
    <t>0256016835</t>
  </si>
  <si>
    <t>26353716</t>
  </si>
  <si>
    <t>МУП "ЖКХ" г.Межгорье</t>
  </si>
  <si>
    <t>0279000849</t>
  </si>
  <si>
    <t>027901001</t>
  </si>
  <si>
    <t>28798573</t>
  </si>
  <si>
    <t>МУП "Иглинские тепловые сети"</t>
  </si>
  <si>
    <t>0224010069</t>
  </si>
  <si>
    <t>022401001</t>
  </si>
  <si>
    <t>01-09-2014 00:00:00</t>
  </si>
  <si>
    <t>26353620</t>
  </si>
  <si>
    <t>МУП "Инзерское ПУЖКХ"</t>
  </si>
  <si>
    <t>0211003931</t>
  </si>
  <si>
    <t>28876660</t>
  </si>
  <si>
    <t>МУП "КАЛТАСИНСКИЕ ТС СП КАЛТАСИНСКИЙ СЕЛЬСОВЕТ МР КАЛТАСИНСКИЙ РАЙОН РБ"</t>
  </si>
  <si>
    <t>0227006889</t>
  </si>
  <si>
    <t>022701001</t>
  </si>
  <si>
    <t>28-01-2015 00:00:00</t>
  </si>
  <si>
    <t>28814581</t>
  </si>
  <si>
    <t>МУП "КРАСНОХОЛМСКИЕ ТС СП КС МР КАЛТАСИНСКИЙ РАЙОН РБ"</t>
  </si>
  <si>
    <t>0227038094</t>
  </si>
  <si>
    <t>18-09-2014 00:00:00</t>
  </si>
  <si>
    <t>31213977</t>
  </si>
  <si>
    <t>МУП "Коммсервис"</t>
  </si>
  <si>
    <t>0243004688</t>
  </si>
  <si>
    <t>024301001</t>
  </si>
  <si>
    <t>01-11-2018 00:00:00</t>
  </si>
  <si>
    <t>26450974</t>
  </si>
  <si>
    <t>МУП "Коммунальщик" (Учалинский МР)</t>
  </si>
  <si>
    <t>0270016629</t>
  </si>
  <si>
    <t>027001001</t>
  </si>
  <si>
    <t>28489188</t>
  </si>
  <si>
    <t>МУП "Кушнаренковское ЖКХ" РБ</t>
  </si>
  <si>
    <t>0234008260</t>
  </si>
  <si>
    <t>023401001</t>
  </si>
  <si>
    <t>03-03-2014 00:00:00</t>
  </si>
  <si>
    <t>26353616</t>
  </si>
  <si>
    <t>МУП "ПУЖКХ Аургазинского района РБ"</t>
  </si>
  <si>
    <t>0205000121</t>
  </si>
  <si>
    <t>020501001</t>
  </si>
  <si>
    <t>26353676</t>
  </si>
  <si>
    <t>МУП "Семилетовское ПУЖКХ"</t>
  </si>
  <si>
    <t>0260005970</t>
  </si>
  <si>
    <t>26353646</t>
  </si>
  <si>
    <t>МУП "Стерлибашевский жилищно-коммунальный сервис" МР Стерлибашевский район РБ</t>
  </si>
  <si>
    <t>0241004386</t>
  </si>
  <si>
    <t>024101001</t>
  </si>
  <si>
    <t>27920541</t>
  </si>
  <si>
    <t>МУП "ТеплоКомСнаб" МР Караидельский район РБ</t>
  </si>
  <si>
    <t>0228006828</t>
  </si>
  <si>
    <t>022801001</t>
  </si>
  <si>
    <t>01-11-2012 00:00:00</t>
  </si>
  <si>
    <t>26353621</t>
  </si>
  <si>
    <t>МУП "Тепловик" Бижбулякского района</t>
  </si>
  <si>
    <t>0212004984</t>
  </si>
  <si>
    <t>021201001</t>
  </si>
  <si>
    <t>26471953</t>
  </si>
  <si>
    <t>МУП "Тепловодоснабжение"</t>
  </si>
  <si>
    <t>0219007350</t>
  </si>
  <si>
    <t>021901001</t>
  </si>
  <si>
    <t>26452993</t>
  </si>
  <si>
    <t>МУП "Теплосеть" МР Архангельский район</t>
  </si>
  <si>
    <t>0203000091</t>
  </si>
  <si>
    <t>020301001</t>
  </si>
  <si>
    <t>31076863</t>
  </si>
  <si>
    <t>МУП "Центр коммунального развития и благоустройства"</t>
  </si>
  <si>
    <t>0232010496</t>
  </si>
  <si>
    <t>023201001</t>
  </si>
  <si>
    <t>10-04-2018 00:00:00</t>
  </si>
  <si>
    <t>31064955</t>
  </si>
  <si>
    <t>МУП "Чекмагушжилкомхоз"</t>
  </si>
  <si>
    <t>0249006427</t>
  </si>
  <si>
    <t>31-12-2017 00:00:00</t>
  </si>
  <si>
    <t>26353660</t>
  </si>
  <si>
    <t>МУП "Чишмыэнергосервис"</t>
  </si>
  <si>
    <t>0250011686</t>
  </si>
  <si>
    <t>26353642</t>
  </si>
  <si>
    <t>МУП "Энергетик" Миякинских ТиЭС МР Миякинский район РБ</t>
  </si>
  <si>
    <t>0238003657</t>
  </si>
  <si>
    <t>023801001</t>
  </si>
  <si>
    <t>26651635</t>
  </si>
  <si>
    <t>МУП "Юмагузинский расчетный центр"</t>
  </si>
  <si>
    <t>0232007006</t>
  </si>
  <si>
    <t>27752052</t>
  </si>
  <si>
    <t>МУП «Уфимские инженерные сети» ГО город Уфа РБ</t>
  </si>
  <si>
    <t>0277121421</t>
  </si>
  <si>
    <t>027701001</t>
  </si>
  <si>
    <t>26-06-2012 00:00:00</t>
  </si>
  <si>
    <t>26759924</t>
  </si>
  <si>
    <t>МУП «ЯнаулТеплоэнерго»</t>
  </si>
  <si>
    <t>0271009173</t>
  </si>
  <si>
    <t>27570395</t>
  </si>
  <si>
    <t>МУП ЖЭУ "Сибайское" РБ</t>
  </si>
  <si>
    <t>0254009536</t>
  </si>
  <si>
    <t>025401001</t>
  </si>
  <si>
    <t>30434085</t>
  </si>
  <si>
    <t>МУП СП ИСЯНГУЛОВСКИЙ СЕЛЬСОВЕТ МР ЗИАНЧУРИНСКИЙ РАЙОН РБ "ЖКСК"</t>
  </si>
  <si>
    <t>0222007342</t>
  </si>
  <si>
    <t>022201001</t>
  </si>
  <si>
    <t>24-03-2016 00:00:00</t>
  </si>
  <si>
    <t>26353706</t>
  </si>
  <si>
    <t>ОАО "487 ЦАРЗ"</t>
  </si>
  <si>
    <t>0250013066</t>
  </si>
  <si>
    <t>26579145</t>
  </si>
  <si>
    <t>ОАО "Белебеевский завод "Автонормаль"</t>
  </si>
  <si>
    <t>0255010527</t>
  </si>
  <si>
    <t>025250001</t>
  </si>
  <si>
    <t>26453918</t>
  </si>
  <si>
    <t>ОАО "Искож" город Нефтекамск</t>
  </si>
  <si>
    <t>0264005146</t>
  </si>
  <si>
    <t>26353679</t>
  </si>
  <si>
    <t>0263000635</t>
  </si>
  <si>
    <t>26353686</t>
  </si>
  <si>
    <t>ОАО "Октябрьсктеплоэнерго"</t>
  </si>
  <si>
    <t>0265034277</t>
  </si>
  <si>
    <t>026501001</t>
  </si>
  <si>
    <t>26453912</t>
  </si>
  <si>
    <t>ОАО "УКХП" город Уфа</t>
  </si>
  <si>
    <t>0274092758</t>
  </si>
  <si>
    <t>027401001</t>
  </si>
  <si>
    <t>26453914</t>
  </si>
  <si>
    <t>ОАО "УПТШФ им.8 Марта г. Уфа</t>
  </si>
  <si>
    <t>0252000094</t>
  </si>
  <si>
    <t>26453681</t>
  </si>
  <si>
    <t>ОАО "Уфимский хлопчато-бумажный комбинат"</t>
  </si>
  <si>
    <t>0274039352</t>
  </si>
  <si>
    <t>26353707</t>
  </si>
  <si>
    <t>ОАО "Уфимское агрегатное производственное объединение"</t>
  </si>
  <si>
    <t>0275074279</t>
  </si>
  <si>
    <t>26569789</t>
  </si>
  <si>
    <t>ОАО "Уфимское моторостроительное производственное объединение"</t>
  </si>
  <si>
    <t>0273008320</t>
  </si>
  <si>
    <t>997850001</t>
  </si>
  <si>
    <t>27149135</t>
  </si>
  <si>
    <t>ОАО "Уфимское приборостроительное производственное объединение"</t>
  </si>
  <si>
    <t>0276140862</t>
  </si>
  <si>
    <t>027601001</t>
  </si>
  <si>
    <t>26353694</t>
  </si>
  <si>
    <t>ОАО "Учалинские тепловые сети"</t>
  </si>
  <si>
    <t>0270015985</t>
  </si>
  <si>
    <t>26353690</t>
  </si>
  <si>
    <t>ОАО "Учалинский горно-обогатительный комбинат"</t>
  </si>
  <si>
    <t>06-08-2002 00:00:00</t>
  </si>
  <si>
    <t>28451364</t>
  </si>
  <si>
    <t>ОАО "ФАРМСТАНДАРТ-УФАВИТА"</t>
  </si>
  <si>
    <t>0274036993</t>
  </si>
  <si>
    <t>18-11-2013 00:00:00</t>
  </si>
  <si>
    <t>26453470</t>
  </si>
  <si>
    <t>ООО "Абзаково"</t>
  </si>
  <si>
    <t>0256014475</t>
  </si>
  <si>
    <t>26453031</t>
  </si>
  <si>
    <t>ООО "Альшеевские тепловые сети"</t>
  </si>
  <si>
    <t>0202007619</t>
  </si>
  <si>
    <t>020201001</t>
  </si>
  <si>
    <t>28872534</t>
  </si>
  <si>
    <t>ООО "БАШНЕФТЬ-СЕРВИС"</t>
  </si>
  <si>
    <t>0277059276</t>
  </si>
  <si>
    <t>20-01-2015 00:00:00</t>
  </si>
  <si>
    <t>27666313</t>
  </si>
  <si>
    <t>ООО "Башкирская генерирующая компания"</t>
  </si>
  <si>
    <t>0277077282</t>
  </si>
  <si>
    <t>997650001</t>
  </si>
  <si>
    <t>26518368</t>
  </si>
  <si>
    <t>ООО "Башкирские распределительные тепловые сети"</t>
  </si>
  <si>
    <t>0277072661</t>
  </si>
  <si>
    <t>30942075</t>
  </si>
  <si>
    <t>ООО "Башнефть-Добыча"</t>
  </si>
  <si>
    <t>0277106840</t>
  </si>
  <si>
    <t>28795128</t>
  </si>
  <si>
    <t>ООО "Белорецкие тепловые сети"</t>
  </si>
  <si>
    <t>0256024353</t>
  </si>
  <si>
    <t>11-08-2014 00:00:00</t>
  </si>
  <si>
    <t>26353672</t>
  </si>
  <si>
    <t>ООО "Бирские тепловые сети"</t>
  </si>
  <si>
    <t>0257008040</t>
  </si>
  <si>
    <t>025701001</t>
  </si>
  <si>
    <t>26353712</t>
  </si>
  <si>
    <t>ООО "ГАЗПРОМ ТЕПЛОЭНЕРГО УФА"</t>
  </si>
  <si>
    <t>0276066471</t>
  </si>
  <si>
    <t>26803197</t>
  </si>
  <si>
    <t>ООО "Газпром нефтехим Салават"</t>
  </si>
  <si>
    <t>0266048970</t>
  </si>
  <si>
    <t>026601001</t>
  </si>
  <si>
    <t>27-01-2017 00:00:00</t>
  </si>
  <si>
    <t>27571052</t>
  </si>
  <si>
    <t>ООО "Газпром трансгаз Уфа"</t>
  </si>
  <si>
    <t>0276053659</t>
  </si>
  <si>
    <t>997250001</t>
  </si>
  <si>
    <t>31064984</t>
  </si>
  <si>
    <t>ООО "Гранит"</t>
  </si>
  <si>
    <t>0240006920</t>
  </si>
  <si>
    <t>29-03-2018 00:00:00</t>
  </si>
  <si>
    <t>26353612</t>
  </si>
  <si>
    <t>ООО "Давлетовское ЖКХ" МР Абзелиловский район</t>
  </si>
  <si>
    <t>0201010520</t>
  </si>
  <si>
    <t>31211835</t>
  </si>
  <si>
    <t>ООО "ДомСервис"</t>
  </si>
  <si>
    <t>0268065570</t>
  </si>
  <si>
    <t>29-10-2018 00:00:00</t>
  </si>
  <si>
    <t>26453125</t>
  </si>
  <si>
    <t>ООО "Дубрава Плюс"</t>
  </si>
  <si>
    <t>0256019586</t>
  </si>
  <si>
    <t>30858120</t>
  </si>
  <si>
    <t>ООО "ЖИЛКОМСЕРВИС"</t>
  </si>
  <si>
    <t>0270022453</t>
  </si>
  <si>
    <t>27-12-2016 00:00:00</t>
  </si>
  <si>
    <t>26353645</t>
  </si>
  <si>
    <t>ООО "ЖКХ Павловка" МР Нуримановский район РБ</t>
  </si>
  <si>
    <t>0239005150</t>
  </si>
  <si>
    <t>27182754</t>
  </si>
  <si>
    <t>ООО "ЖКХ С.МОСКОВО"</t>
  </si>
  <si>
    <t>0260012390</t>
  </si>
  <si>
    <t>26353624</t>
  </si>
  <si>
    <t>ООО "Жилищник"</t>
  </si>
  <si>
    <t>0217004709</t>
  </si>
  <si>
    <t>021701001</t>
  </si>
  <si>
    <t>26472008</t>
  </si>
  <si>
    <t>ООО "Жилкомсервис"</t>
  </si>
  <si>
    <t>0231007998</t>
  </si>
  <si>
    <t>023101001</t>
  </si>
  <si>
    <t>26454731</t>
  </si>
  <si>
    <t>ООО "Жилсервис" МР Абзелиловский район РБ</t>
  </si>
  <si>
    <t>0201011034</t>
  </si>
  <si>
    <t>31211588</t>
  </si>
  <si>
    <t>ООО "Клинтэк"</t>
  </si>
  <si>
    <t>0278103489</t>
  </si>
  <si>
    <t>26-10-2018 00:00:00</t>
  </si>
  <si>
    <t>26472247</t>
  </si>
  <si>
    <t>ООО "Коммунальник" (Калтасинский МР)</t>
  </si>
  <si>
    <t>0227006208</t>
  </si>
  <si>
    <t>26353639</t>
  </si>
  <si>
    <t>ООО "Коммунальник" Куюргазинский МР</t>
  </si>
  <si>
    <t>0233006220</t>
  </si>
  <si>
    <t>023301001</t>
  </si>
  <si>
    <t>26453971</t>
  </si>
  <si>
    <t>ООО "Коммунальник" с.Прибельский МР Кармаскалинский район РБ</t>
  </si>
  <si>
    <t>0229012038</t>
  </si>
  <si>
    <t>022901001</t>
  </si>
  <si>
    <t>26472913</t>
  </si>
  <si>
    <t>ООО "Коммунальщик" (Иглинский МР)</t>
  </si>
  <si>
    <t>0224010750</t>
  </si>
  <si>
    <t>28464376</t>
  </si>
  <si>
    <t>ООО "Коммунальщик" (Хайбуллинский МР)</t>
  </si>
  <si>
    <t>0248005540</t>
  </si>
  <si>
    <t>29-01-2014 00:00:00</t>
  </si>
  <si>
    <t>26454029</t>
  </si>
  <si>
    <t>0240804502</t>
  </si>
  <si>
    <t>27759762</t>
  </si>
  <si>
    <t>ООО "Кумертауские Тепловые сети"</t>
  </si>
  <si>
    <t>0262018654</t>
  </si>
  <si>
    <t>026201001</t>
  </si>
  <si>
    <t>03-07-2012 00:00:00</t>
  </si>
  <si>
    <t>28143901</t>
  </si>
  <si>
    <t>ООО "Мечел-энерго"</t>
  </si>
  <si>
    <t>7722245108</t>
  </si>
  <si>
    <t>025643001</t>
  </si>
  <si>
    <t>25-04-2013 00:00:00</t>
  </si>
  <si>
    <t>26361048</t>
  </si>
  <si>
    <t>772224510</t>
  </si>
  <si>
    <t>26452957</t>
  </si>
  <si>
    <t>ООО "Монтаж-сервис" МР Караидельский район</t>
  </si>
  <si>
    <t>0228004517</t>
  </si>
  <si>
    <t>26526077</t>
  </si>
  <si>
    <t>ООО "Ново-Салаватская ТЭЦ"</t>
  </si>
  <si>
    <t>0266029390</t>
  </si>
  <si>
    <t>06-09-2007 00:00:00</t>
  </si>
  <si>
    <t>26353641</t>
  </si>
  <si>
    <t>ООО "ПЖКХ Мишкинское"</t>
  </si>
  <si>
    <t>0237003950</t>
  </si>
  <si>
    <t>023701001</t>
  </si>
  <si>
    <t>27676834</t>
  </si>
  <si>
    <t>ООО "Первая Сетевая Компания"</t>
  </si>
  <si>
    <t>0268072425</t>
  </si>
  <si>
    <t>17-04-2012 00:00:00</t>
  </si>
  <si>
    <t>28983504</t>
  </si>
  <si>
    <t>ООО "РЕСУРССНАБ"</t>
  </si>
  <si>
    <t>0245027659</t>
  </si>
  <si>
    <t>30-07-2015 00:00:00</t>
  </si>
  <si>
    <t>31077450</t>
  </si>
  <si>
    <t>ООО "РН-Бурение"</t>
  </si>
  <si>
    <t>7706613770</t>
  </si>
  <si>
    <t>024543001</t>
  </si>
  <si>
    <t>11-04-2018 00:00:00</t>
  </si>
  <si>
    <t>26353643</t>
  </si>
  <si>
    <t>ООО "Ремонтник" МР Миякинский район РБ</t>
  </si>
  <si>
    <t>0238003801</t>
  </si>
  <si>
    <t>28460588</t>
  </si>
  <si>
    <t>ООО "РенТэк"</t>
  </si>
  <si>
    <t>0278171489</t>
  </si>
  <si>
    <t>23-01-2014 00:00:00</t>
  </si>
  <si>
    <t>26764356</t>
  </si>
  <si>
    <t>ООО "Сельэнерго"</t>
  </si>
  <si>
    <t>0221005374</t>
  </si>
  <si>
    <t>022101001</t>
  </si>
  <si>
    <t>31211592</t>
  </si>
  <si>
    <t>ООО "Сервиском"</t>
  </si>
  <si>
    <t>0260995189</t>
  </si>
  <si>
    <t>31023725</t>
  </si>
  <si>
    <t>ООО "Союз групп"</t>
  </si>
  <si>
    <t>0274187625</t>
  </si>
  <si>
    <t>15-01-2018 00:00:00</t>
  </si>
  <si>
    <t>28422092</t>
  </si>
  <si>
    <t>ООО "СтройРемСервис+"</t>
  </si>
  <si>
    <t>0261019704</t>
  </si>
  <si>
    <t>026101001</t>
  </si>
  <si>
    <t>24-10-2013 00:00:00</t>
  </si>
  <si>
    <t>26453968</t>
  </si>
  <si>
    <t>ООО "Стройбытсервис" МР Кармаскалинский район</t>
  </si>
  <si>
    <t>0229010601</t>
  </si>
  <si>
    <t>26454236</t>
  </si>
  <si>
    <t>ООО "Стройресурсы"</t>
  </si>
  <si>
    <t>0245019785</t>
  </si>
  <si>
    <t>30385030</t>
  </si>
  <si>
    <t>ООО "ТДК "ГОСТИНЫЙ ДВОР"</t>
  </si>
  <si>
    <t>0274061460</t>
  </si>
  <si>
    <t>24-12-2015 00:00:00</t>
  </si>
  <si>
    <t>28544193</t>
  </si>
  <si>
    <t>ООО "Таргин Бурение"</t>
  </si>
  <si>
    <t>0272016783</t>
  </si>
  <si>
    <t>03-07-2014 00:00:00</t>
  </si>
  <si>
    <t>30856959</t>
  </si>
  <si>
    <t>ООО "Тепловик" МР Туймазинский РБ</t>
  </si>
  <si>
    <t>0269996853</t>
  </si>
  <si>
    <t>026901001</t>
  </si>
  <si>
    <t>22-12-2016 00:00:00</t>
  </si>
  <si>
    <t>26353657</t>
  </si>
  <si>
    <t>ООО "Тепловик" МР Хайбуллинский район РБ</t>
  </si>
  <si>
    <t>0248006336</t>
  </si>
  <si>
    <t>26353661</t>
  </si>
  <si>
    <t>ООО "Тепловик" МР Шаранский район РБ</t>
  </si>
  <si>
    <t>0269028549</t>
  </si>
  <si>
    <t>025101001</t>
  </si>
  <si>
    <t>26353640</t>
  </si>
  <si>
    <t>ООО "Тепловик" Мечетлинского района РБ</t>
  </si>
  <si>
    <t>0236005440</t>
  </si>
  <si>
    <t>023601001</t>
  </si>
  <si>
    <t>27634723</t>
  </si>
  <si>
    <t>ООО "Тепловодоканал" Салаватский район</t>
  </si>
  <si>
    <t>0240000389</t>
  </si>
  <si>
    <t>28-02-2012 00:00:00</t>
  </si>
  <si>
    <t>26353623</t>
  </si>
  <si>
    <t>ООО "Тепловодосети" Буздякского района</t>
  </si>
  <si>
    <t>0216006044</t>
  </si>
  <si>
    <t>31014979</t>
  </si>
  <si>
    <t>ООО "Тепловодоснабжение"</t>
  </si>
  <si>
    <t>0271055187</t>
  </si>
  <si>
    <t>26-12-2017 00:00:00</t>
  </si>
  <si>
    <t>26353638</t>
  </si>
  <si>
    <t>ООО "Тепловые сети"</t>
  </si>
  <si>
    <t>0231005905</t>
  </si>
  <si>
    <t>26353617</t>
  </si>
  <si>
    <t>ООО "Теплосеть" МР Бакалинский район РБ</t>
  </si>
  <si>
    <t>0269029221</t>
  </si>
  <si>
    <t>020701001</t>
  </si>
  <si>
    <t>26353635</t>
  </si>
  <si>
    <t>ООО "Теплосеть" в МР Кармаскалинский район</t>
  </si>
  <si>
    <t>0229010954</t>
  </si>
  <si>
    <t>26353622</t>
  </si>
  <si>
    <t>ООО "Теплоснаб" МР Благоварский район</t>
  </si>
  <si>
    <t>0214005060</t>
  </si>
  <si>
    <t>021401001</t>
  </si>
  <si>
    <t>26353629</t>
  </si>
  <si>
    <t>ООО "Теплоэнергетик"</t>
  </si>
  <si>
    <t>0224010774</t>
  </si>
  <si>
    <t>30997822</t>
  </si>
  <si>
    <t>ООО "Теплоэнерго"</t>
  </si>
  <si>
    <t>0265044973</t>
  </si>
  <si>
    <t>04-12-2017 00:00:00</t>
  </si>
  <si>
    <t>26353655</t>
  </si>
  <si>
    <t>ООО "Теплоэнерго" Федоровского района РБ</t>
  </si>
  <si>
    <t>0247004368</t>
  </si>
  <si>
    <t>024701001</t>
  </si>
  <si>
    <t>26353664</t>
  </si>
  <si>
    <t>ООО "Теплоэнерго" город Белебей</t>
  </si>
  <si>
    <t>0255012154</t>
  </si>
  <si>
    <t>025501001</t>
  </si>
  <si>
    <t>27186925</t>
  </si>
  <si>
    <t>ООО "Туймазинские тепловые сети"</t>
  </si>
  <si>
    <t>0269031870</t>
  </si>
  <si>
    <t>27-09-2011 00:00:00</t>
  </si>
  <si>
    <t>26797517</t>
  </si>
  <si>
    <t>ООО "УК Баженово"</t>
  </si>
  <si>
    <t>0255015998</t>
  </si>
  <si>
    <t>26766191</t>
  </si>
  <si>
    <t>ООО "УК ЖКХ"</t>
  </si>
  <si>
    <t>0242007975</t>
  </si>
  <si>
    <t>28068208</t>
  </si>
  <si>
    <t>ООО "УК жилого фонда села Амзя"</t>
  </si>
  <si>
    <t>0264064720</t>
  </si>
  <si>
    <t>026401001</t>
  </si>
  <si>
    <t>28-01-2013 00:00:00</t>
  </si>
  <si>
    <t>26353708</t>
  </si>
  <si>
    <t>ООО "Уфимский фанерно-плитный комбинат"</t>
  </si>
  <si>
    <t>0275042076</t>
  </si>
  <si>
    <t>15-07-2004 00:00:00</t>
  </si>
  <si>
    <t>26353693</t>
  </si>
  <si>
    <t>ООО "Учалытеплосервис"</t>
  </si>
  <si>
    <t>0270015897</t>
  </si>
  <si>
    <t>26353630</t>
  </si>
  <si>
    <t>ООО "Уют" МР Илишевский район</t>
  </si>
  <si>
    <t>0225009411</t>
  </si>
  <si>
    <t>022501001</t>
  </si>
  <si>
    <t>26353659</t>
  </si>
  <si>
    <t>ООО "Чекмагушевское ПУЖКХ"</t>
  </si>
  <si>
    <t>0249006970</t>
  </si>
  <si>
    <t>30433238</t>
  </si>
  <si>
    <t>ООО "ЭНЕРГОБАЗИС"</t>
  </si>
  <si>
    <t>0278217503</t>
  </si>
  <si>
    <t>22-03-2016 00:00:00</t>
  </si>
  <si>
    <t>30962712</t>
  </si>
  <si>
    <t>ООО "ЭНЕРГОСЕРВИС"</t>
  </si>
  <si>
    <t>0277910923</t>
  </si>
  <si>
    <t>10-10-2017 00:00:00</t>
  </si>
  <si>
    <t>27763431</t>
  </si>
  <si>
    <t>ООО "Энергия"</t>
  </si>
  <si>
    <t>0278107300</t>
  </si>
  <si>
    <t>06-07-2012 00:00:00</t>
  </si>
  <si>
    <t>28005474</t>
  </si>
  <si>
    <t>ООО «Башнефть – Сервис НПЗ»</t>
  </si>
  <si>
    <t>0275075378</t>
  </si>
  <si>
    <t>19-12-2012 00:00:00</t>
  </si>
  <si>
    <t>26453465</t>
  </si>
  <si>
    <t>ООО «Белорецкое  УПП ВОС</t>
  </si>
  <si>
    <t>0256009605</t>
  </si>
  <si>
    <t>27554206</t>
  </si>
  <si>
    <t>ООО «КомТехСервис»</t>
  </si>
  <si>
    <t>0269032584</t>
  </si>
  <si>
    <t>26754383</t>
  </si>
  <si>
    <t>ООО «Коммунальное хозяйство»</t>
  </si>
  <si>
    <t>0208005015</t>
  </si>
  <si>
    <t>020801001</t>
  </si>
  <si>
    <t>26353644</t>
  </si>
  <si>
    <t>ООО «Нуримановское ЖКХ»</t>
  </si>
  <si>
    <t>0239005216</t>
  </si>
  <si>
    <t>27766197</t>
  </si>
  <si>
    <t>ООО «Стерлитамакские Тепловые сети»</t>
  </si>
  <si>
    <t>0268060229</t>
  </si>
  <si>
    <t>09-07-2012 00:00:00</t>
  </si>
  <si>
    <t>27896891</t>
  </si>
  <si>
    <t>ООО «Чишмыэнергосервис»</t>
  </si>
  <si>
    <t>0250012697</t>
  </si>
  <si>
    <t>15-10-2012 00:00:00</t>
  </si>
  <si>
    <t>26353611</t>
  </si>
  <si>
    <t>ООО ЖКХ "Урал" Абзелиловского района РБ</t>
  </si>
  <si>
    <t>0201010513</t>
  </si>
  <si>
    <t>26453118</t>
  </si>
  <si>
    <t>ООО ЖКХ "Ургалинское" МР Белокатайский район</t>
  </si>
  <si>
    <t>0210027577</t>
  </si>
  <si>
    <t>021001001</t>
  </si>
  <si>
    <t>26454242</t>
  </si>
  <si>
    <t>ООО ЖКХ "Шемяк"</t>
  </si>
  <si>
    <t>0245021015</t>
  </si>
  <si>
    <t>31007428</t>
  </si>
  <si>
    <t>ООО ЖКХ с. Семилетка</t>
  </si>
  <si>
    <t>0260011460</t>
  </si>
  <si>
    <t>26454720</t>
  </si>
  <si>
    <t>ООО ЖРЭУ "Источник" МР Абзелиловский район РБ</t>
  </si>
  <si>
    <t>0201010538</t>
  </si>
  <si>
    <t>31082673</t>
  </si>
  <si>
    <t>0278933218</t>
  </si>
  <si>
    <t>03-05-2018 00:00:00</t>
  </si>
  <si>
    <t>26353704</t>
  </si>
  <si>
    <t>ООО КХ "Авдон"</t>
  </si>
  <si>
    <t>0245019658</t>
  </si>
  <si>
    <t>26453872</t>
  </si>
  <si>
    <t>ООО НПП "АММА" город Уфа</t>
  </si>
  <si>
    <t>0275045359</t>
  </si>
  <si>
    <t>26651697</t>
  </si>
  <si>
    <t>ООО ПЖУ "Нижегородское"</t>
  </si>
  <si>
    <t>0245012420</t>
  </si>
  <si>
    <t>30873301</t>
  </si>
  <si>
    <t>ООО САНАТОРИЙ "АССЫ"</t>
  </si>
  <si>
    <t>0256996711</t>
  </si>
  <si>
    <t>28462950</t>
  </si>
  <si>
    <t>ООО ТЕПЛОСЕТЬ (Баймакский)</t>
  </si>
  <si>
    <t>0254013839</t>
  </si>
  <si>
    <t>28085585</t>
  </si>
  <si>
    <t>ООО УК "Йорт"</t>
  </si>
  <si>
    <t>0275070027</t>
  </si>
  <si>
    <t>12-02-2013 00:00:00</t>
  </si>
  <si>
    <t>27271463</t>
  </si>
  <si>
    <t>ООО предприятие «СОВТЕХСТРОМ»</t>
  </si>
  <si>
    <t>0274031018</t>
  </si>
  <si>
    <t>26353710</t>
  </si>
  <si>
    <t>ООО"Алексеевское коммунальное управление" МР Уфимский район РБ</t>
  </si>
  <si>
    <t>0245019753</t>
  </si>
  <si>
    <t>28494138</t>
  </si>
  <si>
    <t>Общество с ограниченной ответственностью "Киги Коммунальщик" Усманов Ильяс Роменович</t>
  </si>
  <si>
    <t>0230004698</t>
  </si>
  <si>
    <t>023001001</t>
  </si>
  <si>
    <t>24-03-2014 00:00:00</t>
  </si>
  <si>
    <t>31088944</t>
  </si>
  <si>
    <t>Общество с ограниченной ответственностью "Нугушский гидротехнический узел"</t>
  </si>
  <si>
    <t>0263015092</t>
  </si>
  <si>
    <t>15-05-2018 00:00:00</t>
  </si>
  <si>
    <t>31001128</t>
  </si>
  <si>
    <t>Общество с ограниченной ответственностью «Теплый дом»</t>
  </si>
  <si>
    <t>0247002890</t>
  </si>
  <si>
    <t>11-12-2017 00:00:00</t>
  </si>
  <si>
    <t>31062505</t>
  </si>
  <si>
    <t>Общество с ограниченной ответственностью Управляющая компания "Комфортный дом"</t>
  </si>
  <si>
    <t>0278100590</t>
  </si>
  <si>
    <t>26-03-2018 00:00:00</t>
  </si>
  <si>
    <t>26353683</t>
  </si>
  <si>
    <t>0263014532</t>
  </si>
  <si>
    <t>30852176</t>
  </si>
  <si>
    <t>ПАО АНК "БАШНЕФТЬ"</t>
  </si>
  <si>
    <t>0274051582</t>
  </si>
  <si>
    <t>13-01-1995 00:00:00</t>
  </si>
  <si>
    <t>30352952</t>
  </si>
  <si>
    <t>Поляна сервис</t>
  </si>
  <si>
    <t>0258950293</t>
  </si>
  <si>
    <t>025801001</t>
  </si>
  <si>
    <t>28536236</t>
  </si>
  <si>
    <t>Потребительское общество "Демская торговая база"</t>
  </si>
  <si>
    <t>0272012531</t>
  </si>
  <si>
    <t>26-06-2014 00:00:00</t>
  </si>
  <si>
    <t>26353692</t>
  </si>
  <si>
    <t>Сибайский филиал ОАО "Учалинский ГОК"</t>
  </si>
  <si>
    <t>026702001</t>
  </si>
  <si>
    <t>26841421</t>
  </si>
  <si>
    <t>Туймазинское нефтепроводное управление - филиал АО "Транснефть-Урал"</t>
  </si>
  <si>
    <t>0278039018</t>
  </si>
  <si>
    <t>026902001</t>
  </si>
  <si>
    <t>30389381</t>
  </si>
  <si>
    <t>Уфимское производственное отделение - филиал АО "Транснефть-Урал"</t>
  </si>
  <si>
    <t>027743001</t>
  </si>
  <si>
    <t>18-01-2016 00:00:00</t>
  </si>
  <si>
    <t>26453671</t>
  </si>
  <si>
    <t>ФБУ "Стерлитамакская ВК" ГУ Федеральной службы исполнения наказаний по РБ</t>
  </si>
  <si>
    <t>0242004029</t>
  </si>
  <si>
    <t>26471890</t>
  </si>
  <si>
    <t>ФГБУ санаторий им. С.Т. Аксакова Минздрава России</t>
  </si>
  <si>
    <t>0255002773</t>
  </si>
  <si>
    <t>26353711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</si>
  <si>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</si>
  <si>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</si>
  <si>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28872547</t>
  </si>
  <si>
    <t>ФКУ СИЗО-1 УФСИН РОССИИ ПО РЕСПУБЛИКЕ БАШКОРТОСТАН</t>
  </si>
  <si>
    <t>0275006889</t>
  </si>
  <si>
    <t>26922298</t>
  </si>
  <si>
    <t>Федеральное государственное бюджетное учреждение санаторий "Шафраново" Министерства здравоохранения Российской Федерации</t>
  </si>
  <si>
    <t>0202000395</t>
  </si>
  <si>
    <t>31218734</t>
  </si>
  <si>
    <t>Филиал ПАО АНК "Башнефть" "Башнефть-УНПЗ"</t>
  </si>
  <si>
    <t>12-11-2018 00:00:00</t>
  </si>
  <si>
    <t>31218722</t>
  </si>
  <si>
    <t>Филиал ПАО АНК «Башнефть» «Башнефть-Уфанефтехим»</t>
  </si>
  <si>
    <t>027743004</t>
  </si>
  <si>
    <t>30914574</t>
  </si>
  <si>
    <t>Филиал ФГБУ "ЦЖКУ" МИНОБОРОНЫ РОССИИ (по ЦВО)</t>
  </si>
  <si>
    <t>7729314745</t>
  </si>
  <si>
    <t>667043001</t>
  </si>
  <si>
    <t>26353656</t>
  </si>
  <si>
    <t>Чекмагушевский механический завод (ОАО "УАП "Гидравлика" ЧМЗ)</t>
  </si>
  <si>
    <t>0278179819</t>
  </si>
  <si>
    <t>27556109</t>
  </si>
  <si>
    <t>Черкасское НУ филиал АО "Транснефть-Урал"</t>
  </si>
  <si>
    <t>024502001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</si>
  <si>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</si>
  <si>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</si>
  <si>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</si>
  <si>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23-09-2003 00:00:00</t>
  </si>
  <si>
    <t>WARM</t>
  </si>
  <si>
    <t>Государственный комитет Республики Башкортостан по тарифам</t>
  </si>
  <si>
    <t>10.12.2018</t>
  </si>
  <si>
    <t>532</t>
  </si>
  <si>
    <t>сайт регулирующего органа</t>
  </si>
  <si>
    <t>ул.50-летия Октября, 11/2, г.Уфа, 450005</t>
  </si>
  <si>
    <t>Гареев Р.А.</t>
  </si>
  <si>
    <t>Харисова А.Ф.</t>
  </si>
  <si>
    <t>экономист</t>
  </si>
  <si>
    <t>(34760)51905</t>
  </si>
  <si>
    <t>Harisova.A.F@bashkomen.ru</t>
  </si>
  <si>
    <t>О</t>
  </si>
  <si>
    <t>Янаульский муниципальный район, Город Янаул (80659101);</t>
  </si>
  <si>
    <t>Тариф на тепловую энергию (мощность), поставляемую АО "Башкоммунэнерго" потребителям городского поселения город Янаул</t>
  </si>
  <si>
    <t>30.06.2019</t>
  </si>
  <si>
    <t>01.07.2019</t>
  </si>
  <si>
    <t>31.12.2019</t>
  </si>
  <si>
    <t>01.01.2020</t>
  </si>
  <si>
    <t>30.06.2020</t>
  </si>
  <si>
    <t>01.07.2020</t>
  </si>
  <si>
    <t>1.1.2</t>
  </si>
  <si>
    <t>1.1.3</t>
  </si>
  <si>
    <t>гражданско-правовой договор теплоснабжения</t>
  </si>
  <si>
    <t>типовая форма государственного контракта</t>
  </si>
  <si>
    <t>типовая форма муниципального контракта</t>
  </si>
  <si>
    <t>https://portal.eias.ru/Portal/DownloadPage.aspx?type=12&amp;guid=b0a7c597-fc20-4b69-8646-01bdaae30f9d</t>
  </si>
  <si>
    <t>https://portal.eias.ru/Portal/DownloadPage.aspx?type=12&amp;guid=ef00b20c-54ec-493b-b0fe-f589c5d535d2</t>
  </si>
  <si>
    <t>https://portal.eias.ru/Portal/DownloadPage.aspx?type=12&amp;guid=334c0c26-627b-4fc4-a0ca-b2ae6eba53f8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</si>
  <si>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</si>
  <si>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'Перечень тарифов' в части добавления территорий для тарифа на теплоноситель.</t>
  </si>
  <si>
    <t>Размер файла обновления: 386560 байт</t>
  </si>
  <si>
    <t>Подготовка к обновлению...</t>
  </si>
  <si>
    <t>Создание резервной копии отменено, обновление прервано</t>
  </si>
  <si>
    <t>Предупреждение</t>
  </si>
  <si>
    <t>168150001</t>
  </si>
  <si>
    <t>АО "Белорецкая пружина" в г.Белорецке</t>
  </si>
  <si>
    <t>АО "Газпром энергосбыт"</t>
  </si>
  <si>
    <t>АО "Мелеузовские тепловые сети"</t>
  </si>
  <si>
    <t>АО "Мелеузовский завод ЖБК"</t>
  </si>
  <si>
    <t>26564820</t>
  </si>
  <si>
    <t>МУП "Малоязовские электрические сети"</t>
  </si>
  <si>
    <t>0240001030</t>
  </si>
  <si>
    <t>31323670</t>
  </si>
  <si>
    <t>ООО "РКК - Кузнецовский затон"</t>
  </si>
  <si>
    <t>0278941610</t>
  </si>
  <si>
    <t>04-07-2019 00:00:00</t>
  </si>
  <si>
    <t>24-04-2019 00:00:00</t>
  </si>
  <si>
    <t>31289728</t>
  </si>
  <si>
    <t>ООО "Родина"</t>
  </si>
  <si>
    <t>0201014268</t>
  </si>
  <si>
    <t>01-03-2019 00:00:00</t>
  </si>
  <si>
    <t>ООО "ЮМИЛ"</t>
  </si>
  <si>
    <t>31296231</t>
  </si>
  <si>
    <t>ООО «Мелеузовский молочноконсервный комбинат»</t>
  </si>
  <si>
    <t>0263028743</t>
  </si>
  <si>
    <t>31239739</t>
  </si>
  <si>
    <t>ООО ИСК "СтройФедерация"</t>
  </si>
  <si>
    <t>0274116173</t>
  </si>
  <si>
    <t>Общество с ограниченной ответственностью "Коммунальные услуги"</t>
  </si>
  <si>
    <t>31218755</t>
  </si>
  <si>
    <t>Филиал ПАО АНК "Башнефть" "Башнефть-Новойл"</t>
  </si>
  <si>
    <t>027743002</t>
  </si>
  <si>
    <t>01-01-2019 00:00:00</t>
  </si>
  <si>
    <t>09.07.2019 12:46:37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</si>
</sst>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2" formatCode="&quot;$&quot;#,##0_);[Red]\(&quot;$&quot;#,##0\)"/>
    <numFmt numFmtId="173" formatCode="#,##0.000"/>
    <numFmt numFmtId="174" formatCode="_-* #,##0.00[$€-1]_-;\-* #,##0.00[$€-1]_-;_-* &quot;-&quot;??[$€-1]_-"/>
    <numFmt numFmtId="175" formatCode="000000"/>
    <numFmt numFmtId="176" formatCode="#,##0.0"/>
    <numFmt numFmtId="177" formatCode="#,##0.0000"/>
  </numFmts>
  <fonts count="108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  <font>
      <sz val="15"/>
      <color indexed="11"/>
      <name val="Tahoma"/>
      <family val="2"/>
      <charset val="204"/>
    </font>
    <font>
      <sz val="1"/>
      <name val="Webdings2"/>
      <charset val="204"/>
    </font>
    <font>
      <b/>
      <sz val="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 tint="-4.9989318521683403E-2"/>
      <name val="Tahoma"/>
      <family val="2"/>
      <charset val="204"/>
    </font>
    <font>
      <u/>
      <sz val="1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D3DBDB"/>
      </top>
      <bottom style="thin">
        <color rgb="FFD3DBDB"/>
      </bottom>
      <diagonal/>
    </border>
    <border>
      <left/>
      <right/>
      <top/>
      <bottom style="thin">
        <color rgb="FFD3DBDB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9">
    <xf numFmtId="49" fontId="0" fillId="0" borderId="0" applyBorder="0">
      <alignment vertical="top"/>
    </xf>
    <xf numFmtId="0" fontId="2" fillId="0" borderId="0"/>
    <xf numFmtId="174" fontId="2" fillId="0" borderId="0"/>
    <xf numFmtId="0" fontId="38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7" fillId="0" borderId="1" applyNumberFormat="0" applyAlignment="0">
      <protection locked="0"/>
    </xf>
    <xf numFmtId="172" fontId="3" fillId="0" borderId="0" applyFont="0" applyFill="0" applyBorder="0" applyAlignment="0" applyProtection="0"/>
    <xf numFmtId="176" fontId="5" fillId="2" borderId="0">
      <protection locked="0"/>
    </xf>
    <xf numFmtId="0" fontId="14" fillId="0" borderId="0" applyFill="0" applyBorder="0" applyProtection="0">
      <alignment vertical="center"/>
    </xf>
    <xf numFmtId="173" fontId="5" fillId="2" borderId="0">
      <protection locked="0"/>
    </xf>
    <xf numFmtId="177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7" fillId="4" borderId="2" applyNumberFormat="0">
      <alignment horizontal="center" vertical="center"/>
    </xf>
    <xf numFmtId="0" fontId="12" fillId="5" borderId="1" applyNumberFormat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26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75" fillId="0" borderId="0"/>
    <xf numFmtId="0" fontId="2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1" fillId="0" borderId="0"/>
    <xf numFmtId="0" fontId="1" fillId="0" borderId="0"/>
    <xf numFmtId="0" fontId="36" fillId="7" borderId="0" applyNumberFormat="0" applyBorder="0" applyAlignment="0">
      <alignment horizontal="left" vertical="center"/>
    </xf>
    <xf numFmtId="0" fontId="20" fillId="0" borderId="0"/>
    <xf numFmtId="49" fontId="36" fillId="0" borderId="0" applyBorder="0">
      <alignment vertical="top"/>
    </xf>
    <xf numFmtId="49" fontId="5" fillId="0" borderId="0" applyBorder="0">
      <alignment vertical="top"/>
    </xf>
    <xf numFmtId="49" fontId="36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33" fillId="6" borderId="0" applyBorder="0">
      <alignment vertical="top"/>
    </xf>
    <xf numFmtId="49" fontId="36" fillId="0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0" fillId="0" borderId="0"/>
    <xf numFmtId="49" fontId="5" fillId="0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0" fillId="0" borderId="0"/>
    <xf numFmtId="0" fontId="93" fillId="0" borderId="0" applyNumberFormat="0" applyFill="0" applyBorder="0" applyAlignment="0" applyProtection="0"/>
    <xf numFmtId="0" fontId="94" fillId="0" borderId="39" applyNumberFormat="0" applyFill="0" applyAlignment="0" applyProtection="0"/>
    <xf numFmtId="0" fontId="95" fillId="0" borderId="40" applyNumberFormat="0" applyFill="0" applyAlignment="0" applyProtection="0"/>
    <xf numFmtId="0" fontId="96" fillId="0" borderId="41" applyNumberFormat="0" applyFill="0" applyAlignment="0" applyProtection="0"/>
    <xf numFmtId="0" fontId="96" fillId="0" borderId="0" applyNumberFormat="0" applyFill="0" applyBorder="0" applyAlignment="0" applyProtection="0"/>
    <xf numFmtId="0" fontId="97" fillId="15" borderId="0" applyNumberFormat="0" applyBorder="0" applyAlignment="0" applyProtection="0"/>
    <xf numFmtId="0" fontId="98" fillId="16" borderId="0" applyNumberFormat="0" applyBorder="0" applyAlignment="0" applyProtection="0"/>
    <xf numFmtId="0" fontId="99" fillId="17" borderId="0" applyNumberFormat="0" applyBorder="0" applyAlignment="0" applyProtection="0"/>
    <xf numFmtId="0" fontId="100" fillId="18" borderId="42" applyNumberFormat="0" applyAlignment="0" applyProtection="0"/>
    <xf numFmtId="0" fontId="101" fillId="18" borderId="43" applyNumberFormat="0" applyAlignment="0" applyProtection="0"/>
    <xf numFmtId="0" fontId="102" fillId="0" borderId="44" applyNumberFormat="0" applyFill="0" applyAlignment="0" applyProtection="0"/>
    <xf numFmtId="0" fontId="103" fillId="19" borderId="45" applyNumberFormat="0" applyAlignment="0" applyProtection="0"/>
    <xf numFmtId="0" fontId="104" fillId="0" borderId="0" applyNumberFormat="0" applyFill="0" applyBorder="0" applyAlignment="0" applyProtection="0"/>
    <xf numFmtId="0" fontId="36" fillId="20" borderId="46" applyNumberFormat="0" applyFont="0" applyAlignment="0" applyProtection="0"/>
    <xf numFmtId="0" fontId="105" fillId="0" borderId="0" applyNumberFormat="0" applyFill="0" applyBorder="0" applyAlignment="0" applyProtection="0"/>
    <xf numFmtId="0" fontId="106" fillId="0" borderId="47" applyNumberFormat="0" applyFill="0" applyAlignment="0" applyProtection="0"/>
    <xf numFmtId="0" fontId="107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107" fillId="32" borderId="0" applyNumberFormat="0" applyBorder="0" applyAlignment="0" applyProtection="0"/>
    <xf numFmtId="0" fontId="107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107" fillId="44" borderId="0" applyNumberFormat="0" applyBorder="0" applyAlignment="0" applyProtection="0"/>
  </cellStyleXfs>
  <cellXfs count="990">
    <xf numFmtId="49" fontId="0" fillId="0" borderId="0" xfId="0">
      <alignment vertical="top"/>
    </xf>
    <xf numFmtId="0" fontId="54" fillId="0" borderId="0" xfId="77" applyFont="1" applyFill="1" applyAlignment="1" applyProtection="1">
      <alignment vertical="top" wrapText="1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73" applyFont="1" applyAlignment="1" applyProtection="1">
      <alignment vertical="center" wrapText="1"/>
    </xf>
    <xf numFmtId="49" fontId="10" fillId="0" borderId="0" xfId="73" applyFont="1" applyAlignment="1" applyProtection="1">
      <alignment vertical="center"/>
    </xf>
    <xf numFmtId="0" fontId="10" fillId="0" borderId="0" xfId="72" applyFont="1" applyAlignment="1" applyProtection="1">
      <alignment horizontal="center" vertical="center" wrapText="1"/>
    </xf>
    <xf numFmtId="0" fontId="5" fillId="0" borderId="0" xfId="72" applyFont="1" applyAlignment="1" applyProtection="1">
      <alignment vertical="center" wrapText="1"/>
    </xf>
    <xf numFmtId="0" fontId="5" fillId="0" borderId="0" xfId="72" applyFont="1" applyAlignment="1" applyProtection="1">
      <alignment horizontal="left" vertical="center" wrapText="1"/>
    </xf>
    <xf numFmtId="0" fontId="5" fillId="0" borderId="0" xfId="72" applyFont="1" applyProtection="1"/>
    <xf numFmtId="0" fontId="5" fillId="6" borderId="0" xfId="72" applyFont="1" applyFill="1" applyBorder="1" applyProtection="1"/>
    <xf numFmtId="0" fontId="23" fillId="0" borderId="0" xfId="72" applyFont="1"/>
    <xf numFmtId="49" fontId="5" fillId="0" borderId="0" xfId="69" applyFont="1" applyProtection="1">
      <alignment vertical="top"/>
    </xf>
    <xf numFmtId="49" fontId="5" fillId="0" borderId="0" xfId="69" applyProtection="1">
      <alignment vertical="top"/>
    </xf>
    <xf numFmtId="0" fontId="10" fillId="0" borderId="0" xfId="75" applyFont="1" applyAlignment="1" applyProtection="1">
      <alignment vertical="center" wrapText="1"/>
    </xf>
    <xf numFmtId="0" fontId="10" fillId="0" borderId="0" xfId="75" applyFont="1" applyAlignment="1" applyProtection="1">
      <alignment horizontal="center" vertical="center" wrapText="1"/>
    </xf>
    <xf numFmtId="0" fontId="21" fillId="0" borderId="0" xfId="75" applyFont="1" applyAlignment="1" applyProtection="1">
      <alignment vertical="center" wrapText="1"/>
    </xf>
    <xf numFmtId="0" fontId="5" fillId="6" borderId="0" xfId="75" applyFont="1" applyFill="1" applyBorder="1" applyAlignment="1" applyProtection="1">
      <alignment vertical="center" wrapText="1"/>
    </xf>
    <xf numFmtId="0" fontId="5" fillId="0" borderId="0" xfId="75" applyFont="1" applyAlignment="1" applyProtection="1">
      <alignment horizontal="center" vertical="center" wrapText="1"/>
    </xf>
    <xf numFmtId="0" fontId="5" fillId="0" borderId="0" xfId="75" applyFont="1" applyAlignment="1" applyProtection="1">
      <alignment vertical="center" wrapText="1"/>
    </xf>
    <xf numFmtId="0" fontId="24" fillId="6" borderId="0" xfId="75" applyFont="1" applyFill="1" applyBorder="1" applyAlignment="1" applyProtection="1">
      <alignment vertical="center" wrapText="1"/>
    </xf>
    <xf numFmtId="0" fontId="5" fillId="6" borderId="0" xfId="75" applyFont="1" applyFill="1" applyBorder="1" applyAlignment="1" applyProtection="1">
      <alignment horizontal="right" vertical="center" wrapText="1" indent="1"/>
    </xf>
    <xf numFmtId="0" fontId="10" fillId="6" borderId="0" xfId="75" applyNumberFormat="1" applyFont="1" applyFill="1" applyBorder="1" applyAlignment="1" applyProtection="1">
      <alignment horizontal="center" vertical="center" wrapText="1"/>
    </xf>
    <xf numFmtId="0" fontId="5" fillId="6" borderId="0" xfId="75" applyFont="1" applyFill="1" applyBorder="1" applyAlignment="1" applyProtection="1">
      <alignment horizontal="center" vertical="center" wrapText="1"/>
    </xf>
    <xf numFmtId="0" fontId="21" fillId="0" borderId="0" xfId="75" applyFont="1" applyAlignment="1" applyProtection="1">
      <alignment horizontal="center" vertical="center" wrapText="1"/>
    </xf>
    <xf numFmtId="0" fontId="25" fillId="6" borderId="0" xfId="75" applyNumberFormat="1" applyFont="1" applyFill="1" applyBorder="1" applyAlignment="1" applyProtection="1">
      <alignment horizontal="center" vertical="center" wrapText="1"/>
    </xf>
    <xf numFmtId="0" fontId="5" fillId="6" borderId="0" xfId="75" applyNumberFormat="1" applyFont="1" applyFill="1" applyBorder="1" applyAlignment="1" applyProtection="1">
      <alignment horizontal="right" vertical="center" wrapText="1" indent="1"/>
    </xf>
    <xf numFmtId="0" fontId="5" fillId="0" borderId="0" xfId="75" applyFont="1" applyFill="1" applyAlignment="1" applyProtection="1">
      <alignment vertical="center"/>
    </xf>
    <xf numFmtId="49" fontId="5" fillId="6" borderId="0" xfId="75" applyNumberFormat="1" applyFont="1" applyFill="1" applyBorder="1" applyAlignment="1" applyProtection="1">
      <alignment horizontal="right" vertical="center" wrapText="1" indent="1"/>
    </xf>
    <xf numFmtId="49" fontId="24" fillId="6" borderId="0" xfId="75" applyNumberFormat="1" applyFont="1" applyFill="1" applyBorder="1" applyAlignment="1" applyProtection="1">
      <alignment horizontal="center" vertical="center" wrapText="1"/>
    </xf>
    <xf numFmtId="49" fontId="5" fillId="9" borderId="6" xfId="75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77" applyFont="1" applyFill="1" applyAlignment="1" applyProtection="1">
      <alignment vertical="center" wrapText="1"/>
    </xf>
    <xf numFmtId="0" fontId="5" fillId="6" borderId="0" xfId="77" applyFont="1" applyFill="1" applyBorder="1" applyAlignment="1" applyProtection="1">
      <alignment vertical="center" wrapText="1"/>
    </xf>
    <xf numFmtId="0" fontId="5" fillId="6" borderId="0" xfId="77" applyFont="1" applyFill="1" applyBorder="1" applyAlignment="1" applyProtection="1">
      <alignment horizontal="right" vertical="center" wrapText="1"/>
    </xf>
    <xf numFmtId="0" fontId="21" fillId="0" borderId="0" xfId="75" applyNumberFormat="1" applyFont="1" applyFill="1" applyBorder="1" applyAlignment="1" applyProtection="1">
      <alignment horizontal="center" vertical="top" wrapText="1"/>
    </xf>
    <xf numFmtId="0" fontId="0" fillId="6" borderId="0" xfId="75" applyFont="1" applyFill="1" applyBorder="1" applyAlignment="1" applyProtection="1">
      <alignment horizontal="center" vertical="center" wrapText="1"/>
    </xf>
    <xf numFmtId="49" fontId="0" fillId="6" borderId="0" xfId="75" applyNumberFormat="1" applyFont="1" applyFill="1" applyBorder="1" applyAlignment="1" applyProtection="1">
      <alignment horizontal="right" vertical="center" wrapText="1" indent="1"/>
    </xf>
    <xf numFmtId="49" fontId="28" fillId="6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6" xfId="74" applyFont="1" applyFill="1" applyBorder="1" applyAlignment="1" applyProtection="1">
      <alignment vertical="center" wrapText="1"/>
    </xf>
    <xf numFmtId="0" fontId="0" fillId="0" borderId="6" xfId="74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2" fillId="6" borderId="0" xfId="77" applyFont="1" applyFill="1" applyBorder="1" applyAlignment="1" applyProtection="1">
      <alignment horizontal="center" vertical="center" wrapText="1"/>
    </xf>
    <xf numFmtId="0" fontId="32" fillId="6" borderId="0" xfId="72" applyFont="1" applyFill="1" applyBorder="1" applyAlignment="1" applyProtection="1">
      <alignment horizontal="center"/>
    </xf>
    <xf numFmtId="0" fontId="32" fillId="0" borderId="0" xfId="72" applyFont="1" applyAlignment="1" applyProtection="1">
      <alignment horizontal="center" vertical="center"/>
    </xf>
    <xf numFmtId="0" fontId="32" fillId="6" borderId="0" xfId="72" applyFont="1" applyFill="1" applyBorder="1" applyAlignment="1" applyProtection="1">
      <alignment horizontal="center" vertical="center"/>
    </xf>
    <xf numFmtId="49" fontId="30" fillId="0" borderId="3" xfId="0" applyFont="1" applyBorder="1" applyAlignment="1">
      <alignment vertical="top" wrapText="1"/>
    </xf>
    <xf numFmtId="0" fontId="0" fillId="6" borderId="0" xfId="75" applyNumberFormat="1" applyFont="1" applyFill="1" applyBorder="1" applyAlignment="1" applyProtection="1">
      <alignment horizontal="right" vertical="center" wrapText="1" indent="1"/>
    </xf>
    <xf numFmtId="0" fontId="0" fillId="0" borderId="3" xfId="42" applyFont="1" applyBorder="1" applyAlignment="1" applyProtection="1">
      <alignment horizontal="justify" vertical="top" wrapText="1"/>
    </xf>
    <xf numFmtId="0" fontId="1" fillId="0" borderId="0" xfId="57" applyProtection="1"/>
    <xf numFmtId="0" fontId="44" fillId="0" borderId="0" xfId="75" applyFont="1" applyAlignment="1" applyProtection="1">
      <alignment horizontal="center" vertical="center" wrapText="1"/>
    </xf>
    <xf numFmtId="49" fontId="22" fillId="6" borderId="7" xfId="64" applyFont="1" applyFill="1" applyBorder="1" applyAlignment="1" applyProtection="1">
      <alignment vertical="center" wrapText="1"/>
    </xf>
    <xf numFmtId="49" fontId="19" fillId="6" borderId="8" xfId="64" applyFont="1" applyFill="1" applyBorder="1" applyAlignment="1">
      <alignment horizontal="left" vertical="center" wrapText="1"/>
    </xf>
    <xf numFmtId="49" fontId="19" fillId="6" borderId="9" xfId="64" applyFont="1" applyFill="1" applyBorder="1" applyAlignment="1">
      <alignment horizontal="left" vertical="center" wrapText="1"/>
    </xf>
    <xf numFmtId="49" fontId="22" fillId="6" borderId="10" xfId="64" applyFont="1" applyFill="1" applyBorder="1" applyAlignment="1" applyProtection="1">
      <alignment vertical="center" wrapText="1"/>
    </xf>
    <xf numFmtId="49" fontId="13" fillId="6" borderId="0" xfId="64" applyFont="1" applyFill="1" applyBorder="1" applyAlignment="1">
      <alignment wrapText="1"/>
    </xf>
    <xf numFmtId="49" fontId="13" fillId="6" borderId="11" xfId="64" applyFont="1" applyFill="1" applyBorder="1" applyAlignment="1">
      <alignment wrapText="1"/>
    </xf>
    <xf numFmtId="49" fontId="11" fillId="6" borderId="0" xfId="33" applyNumberFormat="1" applyFont="1" applyFill="1" applyBorder="1" applyAlignment="1" applyProtection="1">
      <alignment horizontal="left" wrapText="1"/>
    </xf>
    <xf numFmtId="49" fontId="11" fillId="6" borderId="0" xfId="33" applyNumberFormat="1" applyFont="1" applyFill="1" applyBorder="1" applyAlignment="1" applyProtection="1">
      <alignment wrapText="1"/>
    </xf>
    <xf numFmtId="49" fontId="13" fillId="6" borderId="0" xfId="64" applyFont="1" applyFill="1" applyBorder="1" applyAlignment="1">
      <alignment horizontal="right" wrapText="1"/>
    </xf>
    <xf numFmtId="49" fontId="19" fillId="6" borderId="0" xfId="64" applyFont="1" applyFill="1" applyBorder="1" applyAlignment="1">
      <alignment horizontal="left" vertical="center" wrapText="1"/>
    </xf>
    <xf numFmtId="49" fontId="19" fillId="6" borderId="11" xfId="64" applyFont="1" applyFill="1" applyBorder="1" applyAlignment="1">
      <alignment horizontal="left" vertical="center" wrapText="1"/>
    </xf>
    <xf numFmtId="49" fontId="13" fillId="0" borderId="0" xfId="64" applyFont="1" applyFill="1" applyBorder="1" applyAlignment="1" applyProtection="1">
      <alignment wrapText="1"/>
    </xf>
    <xf numFmtId="0" fontId="17" fillId="0" borderId="0" xfId="23" applyFont="1" applyFill="1" applyBorder="1" applyAlignment="1" applyProtection="1">
      <alignment horizontal="left" vertical="top" wrapText="1"/>
    </xf>
    <xf numFmtId="49" fontId="13" fillId="0" borderId="0" xfId="64" applyFont="1" applyFill="1" applyBorder="1" applyAlignment="1" applyProtection="1">
      <alignment vertical="top" wrapText="1"/>
    </xf>
    <xf numFmtId="0" fontId="17" fillId="0" borderId="0" xfId="23" applyFont="1" applyFill="1" applyBorder="1" applyAlignment="1" applyProtection="1">
      <alignment horizontal="right" vertical="top" wrapText="1"/>
    </xf>
    <xf numFmtId="49" fontId="33" fillId="8" borderId="3" xfId="59" applyNumberFormat="1" applyFont="1" applyFill="1" applyBorder="1" applyAlignment="1" applyProtection="1">
      <alignment horizontal="center" vertical="center" wrapText="1"/>
    </xf>
    <xf numFmtId="49" fontId="33" fillId="2" borderId="3" xfId="59" applyNumberFormat="1" applyFont="1" applyFill="1" applyBorder="1" applyAlignment="1" applyProtection="1">
      <alignment horizontal="center" vertical="center" wrapText="1"/>
    </xf>
    <xf numFmtId="49" fontId="22" fillId="6" borderId="10" xfId="64" applyFont="1" applyFill="1" applyBorder="1" applyAlignment="1" applyProtection="1">
      <alignment horizontal="center" vertical="center" wrapText="1"/>
    </xf>
    <xf numFmtId="49" fontId="33" fillId="11" borderId="3" xfId="59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4" fillId="0" borderId="0" xfId="0" applyFont="1">
      <alignment vertical="top"/>
    </xf>
    <xf numFmtId="0" fontId="33" fillId="6" borderId="0" xfId="64" applyNumberFormat="1" applyFont="1" applyFill="1" applyBorder="1" applyAlignment="1">
      <alignment horizontal="justify" vertical="center" wrapText="1"/>
    </xf>
    <xf numFmtId="0" fontId="0" fillId="6" borderId="0" xfId="75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6" borderId="0" xfId="77" applyFont="1" applyFill="1" applyBorder="1" applyAlignment="1" applyProtection="1">
      <alignment horizontal="center" vertical="center" wrapText="1"/>
    </xf>
    <xf numFmtId="0" fontId="5" fillId="6" borderId="0" xfId="77" applyFont="1" applyFill="1" applyBorder="1" applyAlignment="1" applyProtection="1">
      <alignment horizontal="center" vertical="center" wrapText="1"/>
    </xf>
    <xf numFmtId="49" fontId="31" fillId="0" borderId="0" xfId="0" applyFont="1" applyBorder="1">
      <alignment vertical="top"/>
    </xf>
    <xf numFmtId="0" fontId="31" fillId="6" borderId="0" xfId="77" applyFont="1" applyFill="1" applyBorder="1" applyAlignment="1" applyProtection="1">
      <alignment vertical="center" wrapText="1"/>
    </xf>
    <xf numFmtId="0" fontId="31" fillId="0" borderId="0" xfId="77" applyFont="1" applyFill="1" applyAlignment="1" applyProtection="1">
      <alignment vertical="center" wrapText="1"/>
    </xf>
    <xf numFmtId="0" fontId="44" fillId="0" borderId="0" xfId="77" applyFont="1" applyFill="1" applyAlignment="1" applyProtection="1">
      <alignment vertical="center" wrapText="1"/>
    </xf>
    <xf numFmtId="0" fontId="0" fillId="0" borderId="0" xfId="77" applyFont="1" applyFill="1" applyAlignment="1" applyProtection="1">
      <alignment vertical="center" wrapText="1"/>
    </xf>
    <xf numFmtId="0" fontId="44" fillId="0" borderId="0" xfId="75" applyFont="1" applyFill="1" applyAlignment="1" applyProtection="1">
      <alignment horizontal="left" vertical="center" wrapText="1"/>
    </xf>
    <xf numFmtId="0" fontId="44" fillId="0" borderId="0" xfId="75" applyFont="1" applyFill="1" applyBorder="1" applyAlignment="1" applyProtection="1">
      <alignment horizontal="left" vertical="center" wrapText="1"/>
    </xf>
    <xf numFmtId="49" fontId="44" fillId="0" borderId="0" xfId="75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3" fillId="9" borderId="3" xfId="59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77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4" fillId="0" borderId="0" xfId="77" applyFont="1" applyFill="1" applyAlignment="1" applyProtection="1">
      <alignment horizontal="center" vertical="center" wrapText="1"/>
    </xf>
    <xf numFmtId="0" fontId="7" fillId="10" borderId="12" xfId="76" applyFont="1" applyFill="1" applyBorder="1" applyAlignment="1" applyProtection="1">
      <alignment horizontal="center" vertical="center" wrapText="1"/>
    </xf>
    <xf numFmtId="0" fontId="5" fillId="0" borderId="0" xfId="77" applyFont="1" applyFill="1" applyBorder="1" applyAlignment="1" applyProtection="1">
      <alignment vertical="center" wrapText="1"/>
    </xf>
    <xf numFmtId="49" fontId="0" fillId="6" borderId="0" xfId="77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6" borderId="6" xfId="77" applyFont="1" applyFill="1" applyBorder="1" applyAlignment="1" applyProtection="1">
      <alignment horizontal="center" vertical="center" wrapText="1"/>
    </xf>
    <xf numFmtId="0" fontId="0" fillId="12" borderId="6" xfId="68" applyFont="1" applyFill="1" applyBorder="1" applyAlignment="1" applyProtection="1">
      <alignment horizontal="center" vertical="center" wrapText="1"/>
    </xf>
    <xf numFmtId="0" fontId="0" fillId="12" borderId="6" xfId="70" applyFont="1" applyFill="1" applyBorder="1" applyAlignment="1" applyProtection="1">
      <alignment horizontal="center" vertical="center" wrapText="1"/>
    </xf>
    <xf numFmtId="0" fontId="5" fillId="6" borderId="6" xfId="77" applyNumberFormat="1" applyFont="1" applyFill="1" applyBorder="1" applyAlignment="1" applyProtection="1">
      <alignment horizontal="center" vertical="center" wrapText="1"/>
    </xf>
    <xf numFmtId="4" fontId="5" fillId="6" borderId="6" xfId="31" applyNumberFormat="1" applyFont="1" applyFill="1" applyBorder="1" applyAlignment="1" applyProtection="1">
      <alignment horizontal="right" vertical="center" wrapText="1"/>
    </xf>
    <xf numFmtId="49" fontId="5" fillId="11" borderId="6" xfId="76" applyNumberFormat="1" applyFont="1" applyFill="1" applyBorder="1" applyAlignment="1" applyProtection="1">
      <alignment horizontal="center" vertical="center" wrapText="1"/>
      <protection locked="0"/>
    </xf>
    <xf numFmtId="49" fontId="5" fillId="9" borderId="6" xfId="31" applyNumberFormat="1" applyFont="1" applyFill="1" applyBorder="1" applyAlignment="1" applyProtection="1">
      <alignment horizontal="left" vertical="center" wrapText="1"/>
      <protection locked="0"/>
    </xf>
    <xf numFmtId="49" fontId="5" fillId="2" borderId="6" xfId="77" applyNumberFormat="1" applyFont="1" applyFill="1" applyBorder="1" applyAlignment="1" applyProtection="1">
      <alignment horizontal="left" vertical="center" wrapText="1"/>
      <protection locked="0"/>
    </xf>
    <xf numFmtId="49" fontId="5" fillId="6" borderId="6" xfId="77" applyNumberFormat="1" applyFont="1" applyFill="1" applyBorder="1" applyAlignment="1" applyProtection="1">
      <alignment horizontal="center" vertical="center" wrapText="1"/>
    </xf>
    <xf numFmtId="49" fontId="39" fillId="13" borderId="13" xfId="0" applyFont="1" applyFill="1" applyBorder="1" applyAlignment="1" applyProtection="1">
      <alignment horizontal="left" vertical="center"/>
    </xf>
    <xf numFmtId="0" fontId="0" fillId="0" borderId="6" xfId="38" applyFont="1" applyFill="1" applyBorder="1" applyAlignment="1" applyProtection="1">
      <alignment horizontal="center" vertical="center" wrapText="1"/>
    </xf>
    <xf numFmtId="0" fontId="5" fillId="13" borderId="14" xfId="77" applyFont="1" applyFill="1" applyBorder="1" applyAlignment="1" applyProtection="1">
      <alignment vertical="center" wrapText="1"/>
    </xf>
    <xf numFmtId="0" fontId="5" fillId="0" borderId="6" xfId="70" applyFont="1" applyFill="1" applyBorder="1" applyAlignment="1" applyProtection="1">
      <alignment horizontal="center" vertical="center" wrapText="1"/>
    </xf>
    <xf numFmtId="0" fontId="5" fillId="0" borderId="6" xfId="72" applyFont="1" applyFill="1" applyBorder="1" applyAlignment="1" applyProtection="1">
      <alignment horizontal="center" vertical="center" wrapText="1"/>
    </xf>
    <xf numFmtId="0" fontId="39" fillId="13" borderId="14" xfId="0" applyNumberFormat="1" applyFont="1" applyFill="1" applyBorder="1" applyAlignment="1" applyProtection="1">
      <alignment horizontal="left" vertical="center"/>
    </xf>
    <xf numFmtId="0" fontId="39" fillId="13" borderId="15" xfId="0" applyNumberFormat="1" applyFont="1" applyFill="1" applyBorder="1" applyAlignment="1" applyProtection="1">
      <alignment horizontal="left" vertical="center"/>
    </xf>
    <xf numFmtId="0" fontId="39" fillId="13" borderId="13" xfId="0" applyNumberFormat="1" applyFont="1" applyFill="1" applyBorder="1" applyAlignment="1" applyProtection="1">
      <alignment horizontal="left" vertical="center"/>
    </xf>
    <xf numFmtId="0" fontId="45" fillId="0" borderId="0" xfId="0" applyNumberFormat="1" applyFont="1" applyAlignment="1">
      <alignment vertical="center"/>
    </xf>
    <xf numFmtId="49" fontId="5" fillId="0" borderId="6" xfId="76" applyNumberFormat="1" applyFont="1" applyFill="1" applyBorder="1" applyAlignment="1" applyProtection="1">
      <alignment horizontal="center" vertical="center" wrapText="1"/>
    </xf>
    <xf numFmtId="49" fontId="0" fillId="0" borderId="16" xfId="0" applyBorder="1">
      <alignment vertical="top"/>
    </xf>
    <xf numFmtId="0" fontId="5" fillId="6" borderId="6" xfId="72" applyFont="1" applyFill="1" applyBorder="1" applyAlignment="1" applyProtection="1">
      <alignment horizontal="center" vertical="center"/>
    </xf>
    <xf numFmtId="49" fontId="5" fillId="2" borderId="6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77" applyFont="1" applyFill="1" applyAlignment="1" applyProtection="1">
      <alignment vertical="center" wrapText="1"/>
    </xf>
    <xf numFmtId="0" fontId="40" fillId="0" borderId="0" xfId="77" applyFont="1" applyFill="1" applyAlignment="1" applyProtection="1">
      <alignment vertical="center" wrapText="1"/>
    </xf>
    <xf numFmtId="49" fontId="5" fillId="0" borderId="0" xfId="62">
      <alignment vertical="top"/>
    </xf>
    <xf numFmtId="49" fontId="10" fillId="0" borderId="0" xfId="62" applyFont="1" applyBorder="1" applyProtection="1">
      <alignment vertical="top"/>
    </xf>
    <xf numFmtId="49" fontId="5" fillId="0" borderId="0" xfId="62" applyFont="1" applyBorder="1" applyProtection="1">
      <alignment vertical="top"/>
    </xf>
    <xf numFmtId="49" fontId="32" fillId="0" borderId="0" xfId="62" applyFont="1" applyBorder="1" applyAlignment="1" applyProtection="1">
      <alignment horizontal="center" vertical="center"/>
    </xf>
    <xf numFmtId="49" fontId="5" fillId="0" borderId="0" xfId="62" applyBorder="1" applyProtection="1">
      <alignment vertical="top"/>
    </xf>
    <xf numFmtId="0" fontId="5" fillId="6" borderId="0" xfId="62" applyNumberFormat="1" applyFont="1" applyFill="1" applyBorder="1" applyAlignment="1" applyProtection="1"/>
    <xf numFmtId="0" fontId="41" fillId="6" borderId="0" xfId="62" applyNumberFormat="1" applyFont="1" applyFill="1" applyBorder="1" applyAlignment="1" applyProtection="1">
      <alignment horizontal="center" vertical="center" wrapText="1"/>
    </xf>
    <xf numFmtId="0" fontId="10" fillId="6" borderId="0" xfId="62" applyNumberFormat="1" applyFont="1" applyFill="1" applyBorder="1" applyAlignment="1" applyProtection="1"/>
    <xf numFmtId="49" fontId="5" fillId="0" borderId="0" xfId="62" applyFont="1">
      <alignment vertical="top"/>
    </xf>
    <xf numFmtId="49" fontId="32" fillId="0" borderId="0" xfId="62" applyFont="1" applyAlignment="1">
      <alignment horizontal="center" vertical="center" wrapText="1"/>
    </xf>
    <xf numFmtId="0" fontId="5" fillId="6" borderId="6" xfId="71" applyNumberFormat="1" applyFont="1" applyFill="1" applyBorder="1" applyAlignment="1" applyProtection="1">
      <alignment horizontal="center" vertical="center" wrapText="1"/>
    </xf>
    <xf numFmtId="49" fontId="5" fillId="0" borderId="6" xfId="71" applyNumberFormat="1" applyFont="1" applyFill="1" applyBorder="1" applyAlignment="1" applyProtection="1">
      <alignment horizontal="center" vertical="center" wrapText="1"/>
    </xf>
    <xf numFmtId="49" fontId="42" fillId="13" borderId="15" xfId="62" applyFont="1" applyFill="1" applyBorder="1" applyAlignment="1" applyProtection="1">
      <alignment horizontal="center" vertical="top"/>
    </xf>
    <xf numFmtId="49" fontId="39" fillId="13" borderId="15" xfId="62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6" fillId="0" borderId="0" xfId="0" applyFont="1">
      <alignment vertical="top"/>
    </xf>
    <xf numFmtId="0" fontId="36" fillId="0" borderId="6" xfId="74" applyFont="1" applyFill="1" applyBorder="1" applyAlignment="1" applyProtection="1">
      <alignment vertical="center" wrapText="1"/>
    </xf>
    <xf numFmtId="0" fontId="36" fillId="0" borderId="14" xfId="74" applyFont="1" applyFill="1" applyBorder="1" applyAlignment="1" applyProtection="1">
      <alignment vertical="center" wrapText="1"/>
    </xf>
    <xf numFmtId="49" fontId="36" fillId="0" borderId="0" xfId="0" applyFont="1" applyAlignment="1">
      <alignment vertical="top" wrapText="1"/>
    </xf>
    <xf numFmtId="49" fontId="5" fillId="0" borderId="6" xfId="0" applyNumberFormat="1" applyFont="1" applyBorder="1" applyProtection="1">
      <alignment vertical="top"/>
    </xf>
    <xf numFmtId="0" fontId="36" fillId="0" borderId="0" xfId="74" applyFont="1" applyFill="1" applyBorder="1" applyAlignment="1" applyProtection="1">
      <alignment vertical="center" wrapText="1"/>
    </xf>
    <xf numFmtId="0" fontId="7" fillId="10" borderId="0" xfId="77" applyFont="1" applyFill="1" applyAlignment="1" applyProtection="1">
      <alignment horizontal="center" vertical="center" wrapText="1"/>
    </xf>
    <xf numFmtId="49" fontId="39" fillId="13" borderId="15" xfId="0" applyFont="1" applyFill="1" applyBorder="1" applyAlignment="1" applyProtection="1">
      <alignment horizontal="left" vertical="center" indent="2"/>
    </xf>
    <xf numFmtId="49" fontId="39" fillId="13" borderId="15" xfId="0" applyFont="1" applyFill="1" applyBorder="1" applyAlignment="1" applyProtection="1">
      <alignment horizontal="left" vertical="center" indent="3"/>
    </xf>
    <xf numFmtId="0" fontId="46" fillId="0" borderId="0" xfId="70" applyFont="1" applyFill="1" applyBorder="1" applyAlignment="1" applyProtection="1">
      <alignment horizontal="center" vertical="center" wrapText="1"/>
    </xf>
    <xf numFmtId="0" fontId="5" fillId="0" borderId="0" xfId="70" applyFont="1" applyFill="1" applyBorder="1" applyAlignment="1" applyProtection="1">
      <alignment vertical="center" wrapText="1"/>
    </xf>
    <xf numFmtId="49" fontId="5" fillId="0" borderId="0" xfId="76" applyNumberFormat="1" applyFont="1" applyFill="1" applyBorder="1" applyAlignment="1" applyProtection="1">
      <alignment horizontal="center" vertical="center" wrapText="1"/>
    </xf>
    <xf numFmtId="0" fontId="45" fillId="0" borderId="0" xfId="0" applyNumberFormat="1" applyFont="1" applyBorder="1" applyAlignment="1">
      <alignment vertical="center"/>
    </xf>
    <xf numFmtId="49" fontId="39" fillId="13" borderId="15" xfId="0" applyFont="1" applyFill="1" applyBorder="1" applyAlignment="1" applyProtection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13" xfId="74" applyFont="1" applyFill="1" applyBorder="1" applyAlignment="1" applyProtection="1">
      <alignment vertical="center" wrapText="1"/>
    </xf>
    <xf numFmtId="0" fontId="18" fillId="10" borderId="0" xfId="77" applyFont="1" applyFill="1" applyAlignment="1" applyProtection="1">
      <alignment horizontal="center" vertical="center" wrapText="1"/>
    </xf>
    <xf numFmtId="49" fontId="5" fillId="13" borderId="15" xfId="76" applyNumberFormat="1" applyFont="1" applyFill="1" applyBorder="1" applyAlignment="1" applyProtection="1">
      <alignment horizontal="center" vertical="center" wrapText="1"/>
    </xf>
    <xf numFmtId="0" fontId="0" fillId="0" borderId="0" xfId="75" applyFont="1" applyFill="1" applyBorder="1" applyAlignment="1" applyProtection="1">
      <alignment horizontal="center" vertical="center" wrapText="1"/>
    </xf>
    <xf numFmtId="49" fontId="5" fillId="0" borderId="0" xfId="75" applyNumberFormat="1" applyFont="1" applyFill="1" applyBorder="1" applyAlignment="1" applyProtection="1">
      <alignment horizontal="center" vertical="center" wrapText="1"/>
    </xf>
    <xf numFmtId="49" fontId="39" fillId="13" borderId="15" xfId="0" applyFont="1" applyFill="1" applyBorder="1" applyAlignment="1" applyProtection="1">
      <alignment horizontal="left" vertical="center"/>
    </xf>
    <xf numFmtId="49" fontId="5" fillId="0" borderId="0" xfId="76" applyNumberFormat="1" applyFont="1" applyFill="1" applyBorder="1" applyAlignment="1" applyProtection="1">
      <alignment vertical="center" wrapText="1"/>
    </xf>
    <xf numFmtId="0" fontId="32" fillId="6" borderId="0" xfId="72" applyFont="1" applyFill="1" applyBorder="1" applyAlignment="1" applyProtection="1">
      <alignment horizontal="center" vertical="center" wrapText="1"/>
    </xf>
    <xf numFmtId="49" fontId="8" fillId="0" borderId="0" xfId="62" applyFont="1" applyBorder="1" applyAlignment="1" applyProtection="1">
      <alignment horizontal="right" vertical="top"/>
    </xf>
    <xf numFmtId="49" fontId="8" fillId="0" borderId="0" xfId="62" applyFont="1" applyAlignment="1">
      <alignment vertical="top"/>
    </xf>
    <xf numFmtId="0" fontId="5" fillId="6" borderId="0" xfId="77" applyNumberFormat="1" applyFont="1" applyFill="1" applyBorder="1" applyAlignment="1" applyProtection="1">
      <alignment horizontal="center" vertical="center" wrapText="1"/>
    </xf>
    <xf numFmtId="4" fontId="5" fillId="0" borderId="0" xfId="31" applyNumberFormat="1" applyFont="1" applyFill="1" applyBorder="1" applyAlignment="1" applyProtection="1">
      <alignment horizontal="right" vertical="center" wrapText="1"/>
    </xf>
    <xf numFmtId="0" fontId="5" fillId="0" borderId="0" xfId="77" applyNumberFormat="1" applyFont="1" applyFill="1" applyBorder="1" applyAlignment="1" applyProtection="1">
      <alignment horizontal="center" vertical="center" wrapText="1"/>
    </xf>
    <xf numFmtId="49" fontId="5" fillId="0" borderId="0" xfId="31" applyNumberFormat="1" applyFont="1" applyFill="1" applyBorder="1" applyAlignment="1" applyProtection="1">
      <alignment horizontal="left" vertical="center" wrapText="1"/>
    </xf>
    <xf numFmtId="49" fontId="5" fillId="0" borderId="0" xfId="40">
      <alignment vertical="top"/>
    </xf>
    <xf numFmtId="0" fontId="0" fillId="0" borderId="0" xfId="0" applyNumberFormat="1" applyFill="1" applyAlignment="1" applyProtection="1">
      <alignment vertical="center"/>
    </xf>
    <xf numFmtId="0" fontId="17" fillId="0" borderId="0" xfId="37" applyFont="1" applyFill="1" applyBorder="1" applyAlignment="1" applyProtection="1">
      <alignment vertical="center" wrapText="1"/>
    </xf>
    <xf numFmtId="49" fontId="47" fillId="0" borderId="30" xfId="0" applyFont="1" applyBorder="1" applyAlignment="1">
      <alignment horizontal="justify" vertical="top"/>
    </xf>
    <xf numFmtId="0" fontId="0" fillId="0" borderId="14" xfId="74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1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3" xfId="74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57"/>
    <xf numFmtId="49" fontId="77" fillId="0" borderId="0" xfId="0" applyFont="1">
      <alignment vertical="top"/>
    </xf>
    <xf numFmtId="0" fontId="77" fillId="0" borderId="0" xfId="77" applyFont="1" applyFill="1" applyAlignment="1" applyProtection="1">
      <alignment vertical="center" wrapText="1"/>
    </xf>
    <xf numFmtId="49" fontId="0" fillId="6" borderId="6" xfId="77" applyNumberFormat="1" applyFont="1" applyFill="1" applyBorder="1" applyAlignment="1" applyProtection="1">
      <alignment horizontal="center" vertical="center" wrapText="1"/>
    </xf>
    <xf numFmtId="0" fontId="5" fillId="0" borderId="6" xfId="77" applyFont="1" applyFill="1" applyBorder="1" applyAlignment="1" applyProtection="1">
      <alignment horizontal="center" vertical="center" wrapText="1"/>
    </xf>
    <xf numFmtId="0" fontId="10" fillId="0" borderId="0" xfId="75" applyFont="1" applyFill="1" applyAlignment="1" applyProtection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49" fontId="5" fillId="0" borderId="0" xfId="62" applyProtection="1">
      <alignment vertical="top"/>
    </xf>
    <xf numFmtId="49" fontId="5" fillId="0" borderId="0" xfId="40" applyProtection="1">
      <alignment vertical="top"/>
    </xf>
    <xf numFmtId="49" fontId="5" fillId="0" borderId="6" xfId="72" applyNumberFormat="1" applyFont="1" applyFill="1" applyBorder="1" applyAlignment="1" applyProtection="1">
      <alignment horizontal="left" vertical="center" wrapText="1"/>
    </xf>
    <xf numFmtId="0" fontId="5" fillId="6" borderId="17" xfId="72" applyFont="1" applyFill="1" applyBorder="1" applyAlignment="1" applyProtection="1">
      <alignment horizontal="center" vertical="center"/>
    </xf>
    <xf numFmtId="49" fontId="39" fillId="13" borderId="16" xfId="0" applyFont="1" applyFill="1" applyBorder="1" applyAlignment="1" applyProtection="1">
      <alignment horizontal="left" vertical="center" indent="2"/>
    </xf>
    <xf numFmtId="0" fontId="5" fillId="0" borderId="6" xfId="77" applyNumberFormat="1" applyFont="1" applyFill="1" applyBorder="1" applyAlignment="1" applyProtection="1">
      <alignment vertical="center" wrapText="1"/>
    </xf>
    <xf numFmtId="0" fontId="5" fillId="0" borderId="0" xfId="75" applyNumberFormat="1" applyFont="1" applyFill="1" applyAlignment="1" applyProtection="1">
      <alignment horizontal="left" vertical="center" wrapText="1"/>
    </xf>
    <xf numFmtId="0" fontId="5" fillId="0" borderId="0" xfId="75" applyFont="1" applyFill="1" applyAlignment="1" applyProtection="1">
      <alignment horizontal="left" vertical="center" wrapText="1"/>
    </xf>
    <xf numFmtId="14" fontId="5" fillId="6" borderId="0" xfId="75" applyNumberFormat="1" applyFont="1" applyFill="1" applyBorder="1" applyAlignment="1" applyProtection="1">
      <alignment horizontal="left" vertical="center" wrapText="1"/>
    </xf>
    <xf numFmtId="14" fontId="5" fillId="0" borderId="0" xfId="75" applyNumberFormat="1" applyFont="1" applyFill="1" applyAlignment="1" applyProtection="1">
      <alignment horizontal="left" vertical="center" wrapText="1"/>
    </xf>
    <xf numFmtId="0" fontId="5" fillId="0" borderId="0" xfId="75" applyFont="1" applyFill="1" applyBorder="1" applyAlignment="1" applyProtection="1">
      <alignment horizontal="left" vertical="center" wrapText="1"/>
    </xf>
    <xf numFmtId="0" fontId="78" fillId="0" borderId="0" xfId="77" applyFont="1" applyFill="1" applyAlignment="1" applyProtection="1">
      <alignment vertical="center" wrapText="1"/>
    </xf>
    <xf numFmtId="49" fontId="39" fillId="13" borderId="15" xfId="62" applyFont="1" applyFill="1" applyBorder="1" applyAlignment="1" applyProtection="1">
      <alignment horizontal="left" vertical="center" indent="1"/>
    </xf>
    <xf numFmtId="49" fontId="78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77" applyFont="1" applyFill="1" applyAlignment="1" applyProtection="1">
      <alignment vertical="center" wrapText="1"/>
    </xf>
    <xf numFmtId="0" fontId="5" fillId="0" borderId="0" xfId="74" applyFont="1" applyFill="1" applyBorder="1" applyAlignment="1" applyProtection="1">
      <alignment vertical="center" wrapText="1"/>
    </xf>
    <xf numFmtId="49" fontId="5" fillId="0" borderId="6" xfId="0" applyNumberFormat="1" applyFont="1" applyFill="1" applyBorder="1" applyAlignment="1" applyProtection="1">
      <alignment vertical="center" wrapText="1"/>
    </xf>
    <xf numFmtId="0" fontId="78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78" fillId="0" borderId="0" xfId="77" applyFont="1" applyFill="1" applyAlignment="1" applyProtection="1">
      <alignment vertical="center"/>
    </xf>
    <xf numFmtId="49" fontId="78" fillId="0" borderId="0" xfId="0" applyFont="1" applyAlignment="1">
      <alignment vertical="top"/>
    </xf>
    <xf numFmtId="0" fontId="78" fillId="0" borderId="0" xfId="0" applyNumberFormat="1" applyFont="1" applyFill="1" applyBorder="1" applyAlignment="1">
      <alignment vertical="center"/>
    </xf>
    <xf numFmtId="49" fontId="78" fillId="0" borderId="0" xfId="77" applyNumberFormat="1" applyFont="1" applyFill="1" applyAlignment="1" applyProtection="1">
      <alignment vertical="center" wrapText="1"/>
    </xf>
    <xf numFmtId="0" fontId="78" fillId="0" borderId="0" xfId="0" applyNumberFormat="1" applyFont="1" applyFill="1" applyAlignment="1" applyProtection="1">
      <alignment vertical="center"/>
    </xf>
    <xf numFmtId="49" fontId="78" fillId="10" borderId="0" xfId="0" applyFont="1" applyFill="1" applyProtection="1">
      <alignment vertical="top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49" fontId="5" fillId="0" borderId="6" xfId="0" applyNumberFormat="1" applyFont="1" applyFill="1" applyBorder="1" applyProtection="1">
      <alignment vertical="top"/>
    </xf>
    <xf numFmtId="49" fontId="5" fillId="0" borderId="6" xfId="38" applyNumberFormat="1" applyFont="1" applyFill="1" applyBorder="1" applyAlignment="1" applyProtection="1">
      <alignment horizontal="center" vertical="center" wrapText="1"/>
    </xf>
    <xf numFmtId="0" fontId="17" fillId="0" borderId="18" xfId="42" applyFont="1" applyBorder="1" applyAlignment="1" applyProtection="1">
      <alignment horizontal="justify" vertical="top" wrapText="1"/>
    </xf>
    <xf numFmtId="49" fontId="0" fillId="0" borderId="6" xfId="0" applyFill="1" applyBorder="1" applyAlignment="1">
      <alignment vertical="top" wrapText="1"/>
    </xf>
    <xf numFmtId="0" fontId="0" fillId="0" borderId="6" xfId="42" applyFont="1" applyFill="1" applyBorder="1" applyAlignment="1" applyProtection="1">
      <alignment horizontal="justify" vertical="top" wrapText="1"/>
    </xf>
    <xf numFmtId="4" fontId="5" fillId="0" borderId="0" xfId="77" applyNumberFormat="1" applyFont="1" applyFill="1" applyBorder="1" applyAlignment="1" applyProtection="1">
      <alignment vertical="center" wrapText="1"/>
    </xf>
    <xf numFmtId="49" fontId="5" fillId="0" borderId="0" xfId="77" applyNumberFormat="1" applyFont="1" applyFill="1" applyBorder="1" applyAlignment="1" applyProtection="1">
      <alignment vertical="center" wrapText="1"/>
    </xf>
    <xf numFmtId="49" fontId="78" fillId="0" borderId="0" xfId="0" applyFont="1" applyFill="1" applyProtection="1">
      <alignment vertical="top"/>
    </xf>
    <xf numFmtId="0" fontId="75" fillId="0" borderId="0" xfId="44"/>
    <xf numFmtId="0" fontId="0" fillId="0" borderId="0" xfId="0" applyNumberFormat="1" applyAlignment="1"/>
    <xf numFmtId="0" fontId="32" fillId="0" borderId="0" xfId="77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2" fillId="0" borderId="0" xfId="77" applyFont="1" applyFill="1" applyAlignment="1" applyProtection="1">
      <alignment horizontal="center" vertical="center" wrapText="1"/>
    </xf>
    <xf numFmtId="0" fontId="5" fillId="0" borderId="0" xfId="77" applyFont="1" applyFill="1" applyBorder="1" applyAlignment="1" applyProtection="1">
      <alignment horizontal="right" vertical="center" wrapText="1"/>
    </xf>
    <xf numFmtId="4" fontId="5" fillId="0" borderId="0" xfId="39" applyFont="1" applyFill="1" applyBorder="1" applyAlignment="1" applyProtection="1">
      <alignment horizontal="right" vertical="center" wrapText="1"/>
    </xf>
    <xf numFmtId="0" fontId="5" fillId="0" borderId="0" xfId="74" applyFont="1" applyFill="1" applyBorder="1" applyAlignment="1" applyProtection="1">
      <alignment horizontal="left" vertical="center" wrapText="1" indent="1"/>
    </xf>
    <xf numFmtId="49" fontId="5" fillId="0" borderId="0" xfId="62" applyFill="1" applyProtection="1">
      <alignment vertical="top"/>
    </xf>
    <xf numFmtId="4" fontId="0" fillId="0" borderId="0" xfId="39" applyFont="1" applyFill="1" applyBorder="1" applyAlignment="1" applyProtection="1">
      <alignment horizontal="center" vertical="center" wrapText="1"/>
    </xf>
    <xf numFmtId="4" fontId="5" fillId="0" borderId="0" xfId="39" applyFont="1" applyFill="1" applyBorder="1" applyAlignment="1" applyProtection="1">
      <alignment horizontal="center" vertical="center" wrapText="1"/>
    </xf>
    <xf numFmtId="0" fontId="77" fillId="0" borderId="0" xfId="77" applyNumberFormat="1" applyFont="1" applyFill="1" applyAlignment="1" applyProtection="1">
      <alignment vertical="center"/>
    </xf>
    <xf numFmtId="175" fontId="5" fillId="0" borderId="6" xfId="77" applyNumberFormat="1" applyFont="1" applyFill="1" applyBorder="1" applyAlignment="1" applyProtection="1">
      <alignment horizontal="center" vertical="center" wrapText="1"/>
    </xf>
    <xf numFmtId="175" fontId="5" fillId="0" borderId="6" xfId="38" applyNumberFormat="1" applyFont="1" applyFill="1" applyBorder="1" applyAlignment="1" applyProtection="1">
      <alignment horizontal="center" vertical="center" wrapText="1"/>
    </xf>
    <xf numFmtId="0" fontId="77" fillId="13" borderId="19" xfId="77" applyFont="1" applyFill="1" applyBorder="1" applyAlignment="1" applyProtection="1">
      <alignment horizontal="center" vertical="center" wrapText="1"/>
    </xf>
    <xf numFmtId="0" fontId="77" fillId="13" borderId="20" xfId="77" applyFont="1" applyFill="1" applyBorder="1" applyAlignment="1" applyProtection="1">
      <alignment horizontal="center" vertical="center" wrapText="1"/>
    </xf>
    <xf numFmtId="49" fontId="77" fillId="13" borderId="20" xfId="77" applyNumberFormat="1" applyFont="1" applyFill="1" applyBorder="1" applyAlignment="1" applyProtection="1">
      <alignment horizontal="left" vertical="center" wrapText="1"/>
    </xf>
    <xf numFmtId="49" fontId="36" fillId="13" borderId="15" xfId="63" applyNumberFormat="1" applyFill="1" applyBorder="1" applyAlignment="1" applyProtection="1">
      <alignment horizontal="left" vertical="center"/>
    </xf>
    <xf numFmtId="49" fontId="77" fillId="13" borderId="21" xfId="77" applyNumberFormat="1" applyFont="1" applyFill="1" applyBorder="1" applyAlignment="1" applyProtection="1">
      <alignment horizontal="left" vertical="center" wrapText="1"/>
    </xf>
    <xf numFmtId="49" fontId="5" fillId="8" borderId="6" xfId="77" applyNumberFormat="1" applyFont="1" applyFill="1" applyBorder="1" applyAlignment="1" applyProtection="1">
      <alignment horizontal="center" vertical="center" wrapText="1"/>
    </xf>
    <xf numFmtId="0" fontId="80" fillId="0" borderId="0" xfId="77" applyFont="1" applyFill="1" applyAlignment="1" applyProtection="1">
      <alignment vertical="center" wrapText="1"/>
    </xf>
    <xf numFmtId="0" fontId="28" fillId="0" borderId="0" xfId="77" applyFont="1" applyFill="1" applyBorder="1" applyAlignment="1" applyProtection="1">
      <alignment horizontal="center" vertical="center" wrapText="1"/>
    </xf>
    <xf numFmtId="49" fontId="7" fillId="13" borderId="14" xfId="62" applyFont="1" applyFill="1" applyBorder="1" applyAlignment="1" applyProtection="1">
      <alignment horizontal="right" vertical="center" wrapText="1"/>
    </xf>
    <xf numFmtId="49" fontId="7" fillId="13" borderId="15" xfId="62" applyFont="1" applyFill="1" applyBorder="1" applyAlignment="1" applyProtection="1">
      <alignment horizontal="right" vertical="center" wrapText="1"/>
    </xf>
    <xf numFmtId="49" fontId="5" fillId="13" borderId="15" xfId="62" applyFont="1" applyFill="1" applyBorder="1" applyAlignment="1" applyProtection="1">
      <alignment horizontal="right" vertical="center" wrapText="1"/>
    </xf>
    <xf numFmtId="49" fontId="5" fillId="13" borderId="13" xfId="62" applyFont="1" applyFill="1" applyBorder="1" applyAlignment="1" applyProtection="1">
      <alignment horizontal="right" vertical="center" wrapText="1"/>
    </xf>
    <xf numFmtId="0" fontId="5" fillId="0" borderId="32" xfId="77" applyFont="1" applyFill="1" applyBorder="1" applyAlignment="1" applyProtection="1">
      <alignment vertical="center" wrapText="1"/>
    </xf>
    <xf numFmtId="0" fontId="49" fillId="0" borderId="0" xfId="77" applyFont="1" applyFill="1" applyAlignment="1" applyProtection="1">
      <alignment vertical="center" wrapText="1"/>
    </xf>
    <xf numFmtId="0" fontId="8" fillId="0" borderId="0" xfId="77" applyFont="1" applyFill="1" applyAlignment="1" applyProtection="1">
      <alignment vertical="center" wrapText="1"/>
    </xf>
    <xf numFmtId="0" fontId="50" fillId="0" borderId="0" xfId="77" applyFont="1" applyFill="1" applyAlignment="1" applyProtection="1">
      <alignment horizontal="center" vertical="center" wrapText="1"/>
    </xf>
    <xf numFmtId="0" fontId="81" fillId="0" borderId="0" xfId="56" applyFont="1" applyFill="1" applyProtection="1"/>
    <xf numFmtId="49" fontId="33" fillId="6" borderId="0" xfId="66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7" fillId="0" borderId="0" xfId="77" applyFont="1" applyFill="1" applyAlignment="1" applyProtection="1">
      <alignment vertical="center"/>
    </xf>
    <xf numFmtId="49" fontId="77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3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7" fillId="0" borderId="0" xfId="0" applyFont="1" applyFill="1" applyAlignment="1" applyProtection="1">
      <alignment vertical="top"/>
    </xf>
    <xf numFmtId="49" fontId="77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6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4" xfId="77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3" xfId="42" applyFont="1" applyBorder="1" applyAlignment="1" applyProtection="1">
      <alignment horizontal="justify" vertical="center" wrapText="1"/>
    </xf>
    <xf numFmtId="0" fontId="53" fillId="0" borderId="0" xfId="75" applyFont="1" applyFill="1" applyAlignment="1" applyProtection="1">
      <alignment vertical="top" wrapText="1"/>
    </xf>
    <xf numFmtId="0" fontId="5" fillId="0" borderId="3" xfId="42" applyFont="1" applyBorder="1" applyAlignment="1" applyProtection="1">
      <alignment horizontal="justify" vertical="center" wrapText="1"/>
    </xf>
    <xf numFmtId="49" fontId="5" fillId="0" borderId="0" xfId="40" applyNumberFormat="1" applyFont="1">
      <alignment vertical="top"/>
    </xf>
    <xf numFmtId="0" fontId="5" fillId="6" borderId="0" xfId="77" applyFont="1" applyFill="1" applyBorder="1" applyAlignment="1" applyProtection="1">
      <alignment horizontal="right" vertical="center"/>
    </xf>
    <xf numFmtId="0" fontId="0" fillId="0" borderId="6" xfId="77" applyFont="1" applyFill="1" applyBorder="1" applyAlignment="1" applyProtection="1">
      <alignment horizontal="left" vertical="center" wrapText="1" indent="1"/>
    </xf>
    <xf numFmtId="49" fontId="11" fillId="9" borderId="6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6" xfId="31" applyNumberFormat="1" applyFont="1" applyFill="1" applyBorder="1" applyAlignment="1" applyProtection="1">
      <alignment horizontal="left" vertical="center" wrapText="1" indent="2"/>
      <protection locked="0"/>
    </xf>
    <xf numFmtId="49" fontId="78" fillId="0" borderId="0" xfId="40" applyFont="1" applyAlignment="1">
      <alignment vertical="top"/>
    </xf>
    <xf numFmtId="49" fontId="5" fillId="0" borderId="0" xfId="40" applyFont="1" applyProtection="1">
      <alignment vertical="top"/>
    </xf>
    <xf numFmtId="49" fontId="0" fillId="9" borderId="6" xfId="31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6" xfId="77" applyNumberFormat="1" applyFont="1" applyFill="1" applyBorder="1" applyAlignment="1" applyProtection="1">
      <alignment horizontal="left" vertical="center" wrapText="1"/>
    </xf>
    <xf numFmtId="0" fontId="0" fillId="0" borderId="6" xfId="77" applyFont="1" applyFill="1" applyBorder="1" applyAlignment="1" applyProtection="1">
      <alignment vertical="center" wrapText="1"/>
    </xf>
    <xf numFmtId="0" fontId="0" fillId="0" borderId="6" xfId="77" applyFont="1" applyFill="1" applyBorder="1" applyAlignment="1" applyProtection="1">
      <alignment horizontal="center" vertical="center" wrapText="1"/>
    </xf>
    <xf numFmtId="0" fontId="0" fillId="9" borderId="6" xfId="31" applyNumberFormat="1" applyFont="1" applyFill="1" applyBorder="1" applyAlignment="1" applyProtection="1">
      <alignment horizontal="left" vertical="center" wrapText="1" indent="1"/>
      <protection locked="0"/>
    </xf>
    <xf numFmtId="49" fontId="39" fillId="13" borderId="15" xfId="40" applyFont="1" applyFill="1" applyBorder="1" applyAlignment="1" applyProtection="1">
      <alignment horizontal="left" vertical="center" indent="3"/>
    </xf>
    <xf numFmtId="49" fontId="42" fillId="13" borderId="13" xfId="40" applyFont="1" applyFill="1" applyBorder="1" applyAlignment="1" applyProtection="1">
      <alignment horizontal="center" vertical="top"/>
    </xf>
    <xf numFmtId="0" fontId="53" fillId="0" borderId="0" xfId="77" applyFont="1" applyFill="1" applyAlignment="1" applyProtection="1">
      <alignment horizontal="right" vertical="top" wrapText="1"/>
    </xf>
    <xf numFmtId="49" fontId="39" fillId="13" borderId="15" xfId="40" applyFont="1" applyFill="1" applyBorder="1" applyAlignment="1" applyProtection="1">
      <alignment horizontal="left" vertical="center" indent="1"/>
    </xf>
    <xf numFmtId="49" fontId="39" fillId="13" borderId="15" xfId="40" applyFont="1" applyFill="1" applyBorder="1" applyAlignment="1" applyProtection="1">
      <alignment horizontal="left" vertical="center" indent="2"/>
    </xf>
    <xf numFmtId="0" fontId="0" fillId="0" borderId="6" xfId="31" applyNumberFormat="1" applyFont="1" applyFill="1" applyBorder="1" applyAlignment="1" applyProtection="1">
      <alignment horizontal="left" vertical="center" wrapText="1" indent="1"/>
    </xf>
    <xf numFmtId="0" fontId="0" fillId="0" borderId="6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77" applyFont="1" applyFill="1" applyBorder="1" applyAlignment="1" applyProtection="1">
      <alignment horizontal="center" vertical="center" wrapText="1"/>
    </xf>
    <xf numFmtId="49" fontId="5" fillId="11" borderId="6" xfId="76" applyNumberFormat="1" applyFont="1" applyFill="1" applyBorder="1" applyAlignment="1" applyProtection="1">
      <alignment horizontal="left" vertical="center" wrapText="1"/>
    </xf>
    <xf numFmtId="0" fontId="5" fillId="0" borderId="6" xfId="77" applyFont="1" applyFill="1" applyBorder="1" applyAlignment="1" applyProtection="1">
      <alignment vertical="top" wrapText="1"/>
    </xf>
    <xf numFmtId="49" fontId="5" fillId="2" borderId="6" xfId="76" applyNumberFormat="1" applyFont="1" applyFill="1" applyBorder="1" applyAlignment="1" applyProtection="1">
      <alignment horizontal="left" vertical="center" wrapText="1"/>
      <protection locked="0"/>
    </xf>
    <xf numFmtId="0" fontId="82" fillId="0" borderId="0" xfId="75" applyFont="1" applyAlignment="1" applyProtection="1">
      <alignment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49" fontId="0" fillId="0" borderId="17" xfId="0" applyFill="1" applyBorder="1">
      <alignment vertical="top"/>
    </xf>
    <xf numFmtId="0" fontId="78" fillId="0" borderId="0" xfId="0" applyNumberFormat="1" applyFont="1" applyBorder="1" applyAlignment="1">
      <alignment vertical="center"/>
    </xf>
    <xf numFmtId="0" fontId="43" fillId="0" borderId="0" xfId="0" applyNumberFormat="1" applyFont="1" applyBorder="1" applyAlignment="1">
      <alignment vertical="center"/>
    </xf>
    <xf numFmtId="49" fontId="74" fillId="9" borderId="6" xfId="31" applyNumberFormat="1" applyFill="1" applyBorder="1" applyAlignment="1" applyProtection="1">
      <alignment horizontal="left" vertical="center" wrapText="1"/>
      <protection locked="0"/>
    </xf>
    <xf numFmtId="49" fontId="5" fillId="0" borderId="6" xfId="62" applyBorder="1">
      <alignment vertical="top"/>
    </xf>
    <xf numFmtId="49" fontId="42" fillId="13" borderId="13" xfId="62" applyFont="1" applyFill="1" applyBorder="1" applyAlignment="1" applyProtection="1">
      <alignment horizontal="center" vertical="top"/>
    </xf>
    <xf numFmtId="0" fontId="5" fillId="8" borderId="6" xfId="76" applyNumberFormat="1" applyFont="1" applyFill="1" applyBorder="1" applyAlignment="1" applyProtection="1">
      <alignment horizontal="left" vertical="center" wrapText="1"/>
    </xf>
    <xf numFmtId="0" fontId="5" fillId="0" borderId="6" xfId="76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/>
    </xf>
    <xf numFmtId="49" fontId="83" fillId="6" borderId="0" xfId="38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83" fillId="0" borderId="0" xfId="70" applyNumberFormat="1" applyFont="1" applyFill="1" applyBorder="1" applyAlignment="1" applyProtection="1">
      <alignment horizontal="center" vertical="center" wrapText="1"/>
    </xf>
    <xf numFmtId="0" fontId="83" fillId="0" borderId="0" xfId="76" applyNumberFormat="1" applyFont="1" applyFill="1" applyBorder="1" applyAlignment="1" applyProtection="1">
      <alignment horizontal="center" vertical="center" wrapText="1"/>
    </xf>
    <xf numFmtId="0" fontId="5" fillId="0" borderId="6" xfId="70" applyFont="1" applyFill="1" applyBorder="1" applyAlignment="1" applyProtection="1">
      <alignment horizontal="left" vertical="center" wrapText="1" indent="2"/>
    </xf>
    <xf numFmtId="49" fontId="5" fillId="0" borderId="0" xfId="77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78" fillId="0" borderId="0" xfId="0" applyNumberFormat="1" applyFont="1" applyFill="1" applyBorder="1" applyAlignment="1" applyProtection="1">
      <alignment vertical="center"/>
    </xf>
    <xf numFmtId="0" fontId="0" fillId="8" borderId="6" xfId="75" applyNumberFormat="1" applyFont="1" applyFill="1" applyBorder="1" applyAlignment="1" applyProtection="1">
      <alignment horizontal="left" vertical="center" wrapText="1" indent="1"/>
    </xf>
    <xf numFmtId="49" fontId="5" fillId="9" borderId="6" xfId="75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6" xfId="76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76" applyNumberFormat="1" applyFont="1" applyFill="1" applyBorder="1" applyAlignment="1" applyProtection="1">
      <alignment horizontal="left" vertical="center" wrapText="1" indent="1"/>
    </xf>
    <xf numFmtId="49" fontId="5" fillId="8" borderId="6" xfId="75" applyNumberFormat="1" applyFont="1" applyFill="1" applyBorder="1" applyAlignment="1" applyProtection="1">
      <alignment horizontal="left" vertical="center" wrapText="1" indent="1"/>
    </xf>
    <xf numFmtId="49" fontId="5" fillId="0" borderId="6" xfId="75" applyNumberFormat="1" applyFont="1" applyFill="1" applyBorder="1" applyAlignment="1" applyProtection="1">
      <alignment horizontal="left" vertical="center" wrapText="1" indent="1"/>
    </xf>
    <xf numFmtId="0" fontId="84" fillId="0" borderId="0" xfId="0" applyNumberFormat="1" applyFont="1" applyFill="1" applyBorder="1" applyAlignment="1">
      <alignment vertical="center"/>
    </xf>
    <xf numFmtId="0" fontId="5" fillId="0" borderId="6" xfId="77" applyNumberFormat="1" applyFont="1" applyFill="1" applyBorder="1" applyAlignment="1" applyProtection="1">
      <alignment horizontal="center" vertical="center" wrapText="1"/>
    </xf>
    <xf numFmtId="0" fontId="17" fillId="0" borderId="0" xfId="78" applyFont="1" applyBorder="1" applyAlignment="1">
      <alignment vertical="center" wrapText="1"/>
    </xf>
    <xf numFmtId="0" fontId="5" fillId="0" borderId="6" xfId="70" applyNumberFormat="1" applyFont="1" applyFill="1" applyBorder="1" applyAlignment="1" applyProtection="1">
      <alignment horizontal="center" vertical="center" wrapText="1"/>
    </xf>
    <xf numFmtId="49" fontId="5" fillId="13" borderId="14" xfId="77" applyNumberFormat="1" applyFont="1" applyFill="1" applyBorder="1" applyAlignment="1" applyProtection="1">
      <alignment horizontal="center" vertical="center" wrapText="1"/>
    </xf>
    <xf numFmtId="0" fontId="5" fillId="13" borderId="15" xfId="76" applyNumberFormat="1" applyFont="1" applyFill="1" applyBorder="1" applyAlignment="1" applyProtection="1">
      <alignment horizontal="left" vertical="center" wrapText="1"/>
    </xf>
    <xf numFmtId="49" fontId="5" fillId="13" borderId="13" xfId="77" applyNumberFormat="1" applyFont="1" applyFill="1" applyBorder="1" applyAlignment="1" applyProtection="1">
      <alignment vertical="center" wrapText="1"/>
    </xf>
    <xf numFmtId="0" fontId="5" fillId="0" borderId="6" xfId="70" applyFont="1" applyFill="1" applyBorder="1" applyAlignment="1" applyProtection="1">
      <alignment horizontal="left" vertical="center" wrapText="1" indent="3"/>
    </xf>
    <xf numFmtId="0" fontId="78" fillId="0" borderId="0" xfId="0" applyNumberFormat="1" applyFont="1" applyFill="1" applyBorder="1" applyAlignment="1">
      <alignment horizontal="center" vertical="center"/>
    </xf>
    <xf numFmtId="0" fontId="5" fillId="13" borderId="13" xfId="76" applyNumberFormat="1" applyFont="1" applyFill="1" applyBorder="1" applyAlignment="1" applyProtection="1">
      <alignment horizontal="left" vertical="center" wrapText="1"/>
    </xf>
    <xf numFmtId="0" fontId="78" fillId="0" borderId="0" xfId="0" applyNumberFormat="1" applyFont="1" applyFill="1" applyBorder="1" applyAlignment="1">
      <alignment horizontal="center" vertical="center"/>
    </xf>
    <xf numFmtId="49" fontId="5" fillId="0" borderId="20" xfId="77" applyNumberFormat="1" applyFont="1" applyFill="1" applyBorder="1" applyAlignment="1" applyProtection="1">
      <alignment horizontal="center" vertical="center" wrapText="1"/>
    </xf>
    <xf numFmtId="0" fontId="5" fillId="0" borderId="20" xfId="70" applyFont="1" applyFill="1" applyBorder="1" applyAlignment="1" applyProtection="1">
      <alignment horizontal="left" vertical="center" wrapText="1" indent="2"/>
    </xf>
    <xf numFmtId="0" fontId="5" fillId="0" borderId="20" xfId="76" applyNumberFormat="1" applyFont="1" applyFill="1" applyBorder="1" applyAlignment="1" applyProtection="1">
      <alignment horizontal="left" vertical="center" wrapText="1"/>
    </xf>
    <xf numFmtId="49" fontId="5" fillId="0" borderId="20" xfId="77" applyNumberFormat="1" applyFont="1" applyFill="1" applyBorder="1" applyAlignment="1" applyProtection="1">
      <alignment vertical="center" wrapText="1"/>
    </xf>
    <xf numFmtId="49" fontId="5" fillId="11" borderId="6" xfId="76" applyNumberFormat="1" applyFont="1" applyFill="1" applyBorder="1" applyAlignment="1" applyProtection="1">
      <alignment horizontal="left" vertical="center" wrapText="1" indent="1"/>
    </xf>
    <xf numFmtId="0" fontId="0" fillId="0" borderId="6" xfId="0" applyNumberFormat="1" applyBorder="1" applyAlignment="1">
      <alignment horizontal="center" vertical="center"/>
    </xf>
    <xf numFmtId="0" fontId="78" fillId="0" borderId="0" xfId="77" applyFont="1" applyFill="1" applyAlignment="1" applyProtection="1">
      <alignment horizontal="center" vertical="center" wrapText="1"/>
    </xf>
    <xf numFmtId="0" fontId="0" fillId="0" borderId="6" xfId="77" applyFont="1" applyFill="1" applyBorder="1" applyAlignment="1" applyProtection="1">
      <alignment horizontal="left" vertical="center" wrapText="1"/>
    </xf>
    <xf numFmtId="14" fontId="48" fillId="0" borderId="6" xfId="76" applyNumberFormat="1" applyFont="1" applyFill="1" applyBorder="1" applyAlignment="1" applyProtection="1">
      <alignment horizontal="center" vertical="center" wrapText="1"/>
    </xf>
    <xf numFmtId="49" fontId="33" fillId="6" borderId="0" xfId="66" applyAlignment="1">
      <alignment vertical="top" wrapText="1"/>
    </xf>
    <xf numFmtId="49" fontId="28" fillId="0" borderId="15" xfId="38" applyNumberFormat="1" applyFont="1" applyFill="1" applyBorder="1" applyAlignment="1" applyProtection="1">
      <alignment horizontal="center" vertical="center" wrapText="1"/>
    </xf>
    <xf numFmtId="0" fontId="85" fillId="0" borderId="0" xfId="77" applyFont="1" applyFill="1" applyAlignment="1" applyProtection="1">
      <alignment vertical="center"/>
    </xf>
    <xf numFmtId="0" fontId="86" fillId="0" borderId="0" xfId="77" applyFont="1" applyFill="1" applyAlignment="1" applyProtection="1">
      <alignment vertical="center"/>
    </xf>
    <xf numFmtId="14" fontId="5" fillId="0" borderId="6" xfId="76" applyNumberFormat="1" applyFont="1" applyFill="1" applyBorder="1" applyAlignment="1" applyProtection="1">
      <alignment horizontal="left" vertical="center" wrapText="1" indent="1"/>
    </xf>
    <xf numFmtId="49" fontId="0" fillId="0" borderId="16" xfId="0" applyFill="1" applyBorder="1" applyProtection="1">
      <alignment vertical="top"/>
    </xf>
    <xf numFmtId="0" fontId="78" fillId="0" borderId="0" xfId="77" applyNumberFormat="1" applyFont="1" applyFill="1" applyAlignment="1" applyProtection="1">
      <alignment vertical="center"/>
    </xf>
    <xf numFmtId="0" fontId="78" fillId="0" borderId="0" xfId="77" applyFont="1" applyFill="1" applyAlignment="1" applyProtection="1">
      <alignment horizontal="left" vertical="center" wrapText="1" indent="1"/>
    </xf>
    <xf numFmtId="0" fontId="77" fillId="0" borderId="0" xfId="77" applyFont="1" applyFill="1" applyAlignment="1" applyProtection="1">
      <alignment horizontal="left" vertical="center" wrapText="1" indent="1"/>
    </xf>
    <xf numFmtId="0" fontId="87" fillId="0" borderId="0" xfId="77" applyFont="1" applyFill="1" applyAlignment="1" applyProtection="1">
      <alignment horizontal="left" vertical="center" wrapText="1" indent="1"/>
    </xf>
    <xf numFmtId="0" fontId="88" fillId="0" borderId="0" xfId="77" applyFont="1" applyFill="1" applyAlignment="1" applyProtection="1">
      <alignment horizontal="left" vertical="center" indent="1"/>
    </xf>
    <xf numFmtId="0" fontId="87" fillId="0" borderId="0" xfId="77" applyFont="1" applyFill="1" applyAlignment="1" applyProtection="1">
      <alignment vertical="center" wrapText="1"/>
    </xf>
    <xf numFmtId="0" fontId="57" fillId="0" borderId="0" xfId="75" applyFont="1" applyFill="1" applyAlignment="1" applyProtection="1">
      <alignment horizontal="left" vertical="center" wrapText="1"/>
    </xf>
    <xf numFmtId="0" fontId="58" fillId="0" borderId="0" xfId="75" applyFont="1" applyFill="1" applyAlignment="1" applyProtection="1">
      <alignment horizontal="left" vertical="center" wrapText="1"/>
    </xf>
    <xf numFmtId="0" fontId="59" fillId="0" borderId="0" xfId="75" applyFont="1" applyAlignment="1" applyProtection="1">
      <alignment vertical="center" wrapText="1"/>
    </xf>
    <xf numFmtId="0" fontId="57" fillId="6" borderId="0" xfId="75" applyFont="1" applyFill="1" applyBorder="1" applyAlignment="1" applyProtection="1">
      <alignment vertical="center" wrapText="1"/>
    </xf>
    <xf numFmtId="0" fontId="60" fillId="6" borderId="0" xfId="75" applyFont="1" applyFill="1" applyBorder="1" applyAlignment="1" applyProtection="1">
      <alignment horizontal="right" vertical="center" wrapText="1" indent="1"/>
    </xf>
    <xf numFmtId="0" fontId="60" fillId="6" borderId="0" xfId="75" applyFont="1" applyFill="1" applyBorder="1" applyAlignment="1" applyProtection="1">
      <alignment horizontal="left" vertical="center" wrapText="1" indent="2"/>
    </xf>
    <xf numFmtId="0" fontId="57" fillId="0" borderId="0" xfId="75" applyFont="1" applyAlignment="1" applyProtection="1">
      <alignment vertical="center" wrapText="1"/>
    </xf>
    <xf numFmtId="0" fontId="58" fillId="0" borderId="0" xfId="75" applyFont="1" applyAlignment="1" applyProtection="1">
      <alignment horizontal="center" vertical="center" wrapText="1"/>
    </xf>
    <xf numFmtId="0" fontId="57" fillId="6" borderId="0" xfId="75" applyFont="1" applyFill="1" applyBorder="1" applyAlignment="1" applyProtection="1">
      <alignment horizontal="right" vertical="center" wrapText="1" indent="1"/>
    </xf>
    <xf numFmtId="0" fontId="61" fillId="6" borderId="0" xfId="75" applyFont="1" applyFill="1" applyBorder="1" applyAlignment="1" applyProtection="1">
      <alignment horizontal="center" vertical="center" wrapText="1"/>
    </xf>
    <xf numFmtId="0" fontId="62" fillId="6" borderId="0" xfId="75" applyFont="1" applyFill="1" applyBorder="1" applyAlignment="1" applyProtection="1">
      <alignment vertical="center" wrapText="1"/>
    </xf>
    <xf numFmtId="14" fontId="57" fillId="6" borderId="0" xfId="75" applyNumberFormat="1" applyFont="1" applyFill="1" applyBorder="1" applyAlignment="1" applyProtection="1">
      <alignment horizontal="left" vertical="center" wrapText="1"/>
    </xf>
    <xf numFmtId="0" fontId="58" fillId="6" borderId="0" xfId="75" applyNumberFormat="1" applyFont="1" applyFill="1" applyBorder="1" applyAlignment="1" applyProtection="1">
      <alignment horizontal="center" vertical="center" wrapText="1"/>
    </xf>
    <xf numFmtId="0" fontId="57" fillId="6" borderId="0" xfId="75" applyNumberFormat="1" applyFont="1" applyFill="1" applyBorder="1" applyAlignment="1" applyProtection="1">
      <alignment horizontal="left" vertical="center" wrapText="1" indent="1"/>
    </xf>
    <xf numFmtId="0" fontId="57" fillId="6" borderId="0" xfId="75" applyFont="1" applyFill="1" applyBorder="1" applyAlignment="1" applyProtection="1">
      <alignment horizontal="center" vertical="center" wrapText="1"/>
    </xf>
    <xf numFmtId="0" fontId="63" fillId="6" borderId="0" xfId="75" applyFont="1" applyFill="1" applyBorder="1" applyAlignment="1" applyProtection="1">
      <alignment horizontal="center" vertical="center" wrapText="1"/>
    </xf>
    <xf numFmtId="14" fontId="63" fillId="6" borderId="0" xfId="75" applyNumberFormat="1" applyFont="1" applyFill="1" applyBorder="1" applyAlignment="1" applyProtection="1">
      <alignment horizontal="center" vertical="center" wrapText="1"/>
    </xf>
    <xf numFmtId="0" fontId="63" fillId="6" borderId="0" xfId="75" applyFont="1" applyFill="1" applyBorder="1" applyAlignment="1" applyProtection="1">
      <alignment vertical="center" wrapText="1"/>
    </xf>
    <xf numFmtId="0" fontId="64" fillId="6" borderId="0" xfId="75" applyFont="1" applyFill="1" applyBorder="1" applyAlignment="1" applyProtection="1">
      <alignment vertical="center" wrapText="1"/>
    </xf>
    <xf numFmtId="0" fontId="56" fillId="0" borderId="0" xfId="75" applyNumberFormat="1" applyFont="1" applyFill="1" applyAlignment="1" applyProtection="1">
      <alignment horizontal="left" vertical="center" wrapText="1"/>
    </xf>
    <xf numFmtId="0" fontId="55" fillId="0" borderId="0" xfId="75" applyFont="1" applyFill="1" applyAlignment="1" applyProtection="1">
      <alignment horizontal="left" vertical="center" wrapText="1"/>
    </xf>
    <xf numFmtId="0" fontId="55" fillId="0" borderId="0" xfId="75" applyFont="1" applyAlignment="1" applyProtection="1">
      <alignment vertical="center" wrapText="1"/>
    </xf>
    <xf numFmtId="0" fontId="55" fillId="0" borderId="0" xfId="75" applyFont="1" applyAlignment="1" applyProtection="1">
      <alignment horizontal="center" vertical="center" wrapText="1"/>
    </xf>
    <xf numFmtId="0" fontId="57" fillId="0" borderId="0" xfId="75" applyFont="1" applyBorder="1" applyAlignment="1" applyProtection="1">
      <alignment vertical="center" wrapText="1"/>
    </xf>
    <xf numFmtId="0" fontId="57" fillId="0" borderId="0" xfId="75" applyFont="1" applyAlignment="1" applyProtection="1">
      <alignment horizontal="right" vertical="center"/>
    </xf>
    <xf numFmtId="0" fontId="57" fillId="0" borderId="0" xfId="75" applyFont="1" applyAlignment="1" applyProtection="1">
      <alignment horizontal="center" vertical="center" wrapText="1"/>
    </xf>
    <xf numFmtId="49" fontId="5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9" fillId="13" borderId="15" xfId="62" applyFont="1" applyFill="1" applyBorder="1" applyAlignment="1" applyProtection="1">
      <alignment horizontal="center" vertical="center" wrapText="1"/>
    </xf>
    <xf numFmtId="0" fontId="78" fillId="0" borderId="0" xfId="77" applyFont="1" applyFill="1" applyAlignment="1" applyProtection="1">
      <alignment horizontal="left" vertical="center" indent="1"/>
    </xf>
    <xf numFmtId="0" fontId="78" fillId="0" borderId="0" xfId="77" applyNumberFormat="1" applyFont="1" applyFill="1" applyAlignment="1" applyProtection="1">
      <alignment horizontal="left" vertical="center" indent="1"/>
    </xf>
    <xf numFmtId="14" fontId="5" fillId="8" borderId="6" xfId="76" applyNumberFormat="1" applyFont="1" applyFill="1" applyBorder="1" applyAlignment="1" applyProtection="1">
      <alignment horizontal="left" vertical="center" wrapText="1" indent="1"/>
    </xf>
    <xf numFmtId="0" fontId="28" fillId="0" borderId="0" xfId="77" applyFont="1" applyFill="1" applyBorder="1" applyAlignment="1" applyProtection="1">
      <alignment horizontal="center" vertical="top" wrapText="1"/>
    </xf>
    <xf numFmtId="0" fontId="78" fillId="0" borderId="22" xfId="77" applyFont="1" applyFill="1" applyBorder="1" applyAlignment="1" applyProtection="1">
      <alignment vertical="center"/>
    </xf>
    <xf numFmtId="0" fontId="5" fillId="0" borderId="6" xfId="38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left" vertical="center"/>
    </xf>
    <xf numFmtId="0" fontId="7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6" xfId="77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Protection="1">
      <alignment vertical="top"/>
    </xf>
    <xf numFmtId="49" fontId="0" fillId="0" borderId="6" xfId="0" applyNumberFormat="1" applyFont="1" applyFill="1" applyBorder="1" applyProtection="1">
      <alignment vertical="top"/>
    </xf>
    <xf numFmtId="0" fontId="5" fillId="0" borderId="0" xfId="77" applyFont="1" applyFill="1" applyAlignment="1" applyProtection="1">
      <alignment horizontal="left" vertical="center" wrapText="1" indent="2"/>
    </xf>
    <xf numFmtId="0" fontId="5" fillId="0" borderId="6" xfId="77" applyNumberFormat="1" applyFont="1" applyFill="1" applyBorder="1" applyAlignment="1" applyProtection="1">
      <alignment vertical="top" wrapText="1"/>
    </xf>
    <xf numFmtId="0" fontId="0" fillId="9" borderId="6" xfId="31" applyNumberFormat="1" applyFont="1" applyFill="1" applyBorder="1" applyAlignment="1" applyProtection="1">
      <alignment horizontal="left" vertical="center" wrapText="1"/>
      <protection locked="0"/>
    </xf>
    <xf numFmtId="0" fontId="5" fillId="0" borderId="6" xfId="77" applyNumberFormat="1" applyFont="1" applyFill="1" applyBorder="1" applyAlignment="1" applyProtection="1">
      <alignment horizontal="left" vertical="top" wrapText="1"/>
    </xf>
    <xf numFmtId="0" fontId="5" fillId="0" borderId="6" xfId="77" applyNumberFormat="1" applyFont="1" applyFill="1" applyBorder="1" applyAlignment="1" applyProtection="1">
      <alignment horizontal="left" vertical="center" wrapText="1"/>
    </xf>
    <xf numFmtId="0" fontId="5" fillId="0" borderId="6" xfId="70" applyFont="1" applyFill="1" applyBorder="1" applyAlignment="1" applyProtection="1">
      <alignment horizontal="left" vertical="center" wrapText="1" indent="1"/>
    </xf>
    <xf numFmtId="0" fontId="5" fillId="0" borderId="0" xfId="70" applyFont="1" applyFill="1" applyBorder="1" applyAlignment="1" applyProtection="1">
      <alignment horizontal="left" vertical="center" wrapText="1" indent="2"/>
    </xf>
    <xf numFmtId="0" fontId="5" fillId="0" borderId="0" xfId="76" applyNumberFormat="1" applyFont="1" applyFill="1" applyBorder="1" applyAlignment="1" applyProtection="1">
      <alignment horizontal="left" vertical="center" wrapText="1"/>
    </xf>
    <xf numFmtId="0" fontId="5" fillId="0" borderId="6" xfId="70" applyFont="1" applyFill="1" applyBorder="1" applyAlignment="1" applyProtection="1">
      <alignment horizontal="left" vertical="center" wrapText="1" indent="4"/>
    </xf>
    <xf numFmtId="49" fontId="5" fillId="13" borderId="23" xfId="77" applyNumberFormat="1" applyFont="1" applyFill="1" applyBorder="1" applyAlignment="1" applyProtection="1">
      <alignment horizontal="center" vertical="center" wrapText="1"/>
    </xf>
    <xf numFmtId="0" fontId="5" fillId="13" borderId="16" xfId="76" applyNumberFormat="1" applyFont="1" applyFill="1" applyBorder="1" applyAlignment="1" applyProtection="1">
      <alignment horizontal="left" vertical="center" wrapText="1"/>
    </xf>
    <xf numFmtId="49" fontId="5" fillId="13" borderId="24" xfId="77" applyNumberFormat="1" applyFont="1" applyFill="1" applyBorder="1" applyAlignment="1" applyProtection="1">
      <alignment vertical="center" wrapText="1"/>
    </xf>
    <xf numFmtId="49" fontId="5" fillId="13" borderId="19" xfId="77" applyNumberFormat="1" applyFont="1" applyFill="1" applyBorder="1" applyAlignment="1" applyProtection="1">
      <alignment horizontal="center" vertical="center" wrapText="1"/>
    </xf>
    <xf numFmtId="49" fontId="39" fillId="13" borderId="20" xfId="0" applyFont="1" applyFill="1" applyBorder="1" applyAlignment="1" applyProtection="1">
      <alignment horizontal="left" vertical="center" indent="3"/>
    </xf>
    <xf numFmtId="0" fontId="5" fillId="13" borderId="21" xfId="76" applyNumberFormat="1" applyFont="1" applyFill="1" applyBorder="1" applyAlignment="1" applyProtection="1">
      <alignment horizontal="left" vertical="center" wrapText="1"/>
    </xf>
    <xf numFmtId="0" fontId="5" fillId="0" borderId="6" xfId="38" applyFont="1" applyFill="1" applyBorder="1" applyAlignment="1" applyProtection="1">
      <alignment horizontal="center" vertical="center" wrapText="1"/>
    </xf>
    <xf numFmtId="49" fontId="5" fillId="0" borderId="17" xfId="72" applyNumberFormat="1" applyFont="1" applyFill="1" applyBorder="1" applyAlignment="1" applyProtection="1">
      <alignment horizontal="left" vertical="center" wrapText="1"/>
    </xf>
    <xf numFmtId="49" fontId="7" fillId="13" borderId="14" xfId="62" applyFont="1" applyFill="1" applyBorder="1" applyAlignment="1" applyProtection="1">
      <alignment horizontal="center" vertical="center"/>
    </xf>
    <xf numFmtId="49" fontId="39" fillId="13" borderId="13" xfId="62" applyFont="1" applyFill="1" applyBorder="1" applyAlignment="1" applyProtection="1">
      <alignment horizontal="left" vertical="center"/>
    </xf>
    <xf numFmtId="0" fontId="5" fillId="0" borderId="0" xfId="72" applyFont="1" applyAlignment="1" applyProtection="1"/>
    <xf numFmtId="49" fontId="0" fillId="9" borderId="6" xfId="76" applyNumberFormat="1" applyFont="1" applyFill="1" applyBorder="1" applyAlignment="1" applyProtection="1">
      <alignment horizontal="left" vertical="center" wrapText="1"/>
      <protection locked="0"/>
    </xf>
    <xf numFmtId="49" fontId="0" fillId="0" borderId="16" xfId="0" applyBorder="1" applyAlignment="1">
      <alignment horizontal="center" vertical="center"/>
    </xf>
    <xf numFmtId="49" fontId="0" fillId="0" borderId="16" xfId="0" applyFill="1" applyBorder="1" applyAlignment="1" applyProtection="1">
      <alignment horizontal="center" vertical="center"/>
    </xf>
    <xf numFmtId="0" fontId="65" fillId="6" borderId="0" xfId="75" applyFont="1" applyFill="1" applyBorder="1" applyAlignment="1" applyProtection="1">
      <alignment vertical="center" wrapText="1"/>
    </xf>
    <xf numFmtId="0" fontId="66" fillId="0" borderId="0" xfId="77" applyFont="1" applyFill="1" applyAlignment="1" applyProtection="1">
      <alignment vertical="center" wrapText="1"/>
    </xf>
    <xf numFmtId="0" fontId="66" fillId="0" borderId="0" xfId="37" applyFont="1" applyFill="1" applyBorder="1" applyAlignment="1" applyProtection="1">
      <alignment vertical="center" wrapText="1"/>
    </xf>
    <xf numFmtId="0" fontId="66" fillId="0" borderId="0" xfId="78" applyFont="1" applyBorder="1" applyAlignment="1">
      <alignment vertical="center" wrapText="1"/>
    </xf>
    <xf numFmtId="0" fontId="66" fillId="0" borderId="0" xfId="72" applyFont="1" applyProtection="1"/>
    <xf numFmtId="49" fontId="67" fillId="0" borderId="0" xfId="0" applyFont="1">
      <alignment vertical="top"/>
    </xf>
    <xf numFmtId="0" fontId="78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75" applyNumberFormat="1" applyFont="1" applyFill="1" applyBorder="1" applyAlignment="1" applyProtection="1">
      <alignment horizontal="center" vertical="center" wrapText="1"/>
    </xf>
    <xf numFmtId="49" fontId="5" fillId="0" borderId="25" xfId="0" applyNumberFormat="1" applyFont="1" applyBorder="1" applyProtection="1">
      <alignment vertical="top"/>
    </xf>
    <xf numFmtId="49" fontId="5" fillId="0" borderId="25" xfId="0" applyNumberFormat="1" applyFont="1" applyBorder="1" applyAlignment="1" applyProtection="1">
      <alignment vertical="top" wrapText="1"/>
    </xf>
    <xf numFmtId="0" fontId="5" fillId="9" borderId="6" xfId="76" applyNumberFormat="1" applyFont="1" applyFill="1" applyBorder="1" applyAlignment="1" applyProtection="1">
      <alignment horizontal="left" vertical="center" wrapText="1"/>
      <protection locked="0"/>
    </xf>
    <xf numFmtId="49" fontId="5" fillId="9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4" fillId="6" borderId="0" xfId="64" applyNumberFormat="1" applyFont="1" applyFill="1" applyBorder="1" applyAlignment="1">
      <alignment horizontal="left" vertical="center" wrapText="1"/>
    </xf>
    <xf numFmtId="0" fontId="33" fillId="6" borderId="0" xfId="64" applyNumberFormat="1" applyFont="1" applyFill="1" applyBorder="1" applyAlignment="1">
      <alignment vertical="top" wrapText="1"/>
    </xf>
    <xf numFmtId="0" fontId="34" fillId="6" borderId="0" xfId="64" applyNumberFormat="1" applyFont="1" applyFill="1" applyBorder="1" applyAlignment="1">
      <alignment vertical="center" wrapText="1"/>
    </xf>
    <xf numFmtId="0" fontId="33" fillId="6" borderId="0" xfId="64" applyNumberFormat="1" applyFont="1" applyFill="1" applyBorder="1" applyAlignment="1">
      <alignment vertical="center" wrapText="1"/>
    </xf>
    <xf numFmtId="0" fontId="78" fillId="0" borderId="0" xfId="62" applyNumberFormat="1" applyFont="1">
      <alignment vertical="top"/>
    </xf>
    <xf numFmtId="49" fontId="78" fillId="0" borderId="0" xfId="62" applyNumberFormat="1" applyFont="1">
      <alignment vertical="top"/>
    </xf>
    <xf numFmtId="0" fontId="28" fillId="0" borderId="0" xfId="77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18" fillId="10" borderId="6" xfId="77" applyFont="1" applyFill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top" wrapText="1"/>
    </xf>
    <xf numFmtId="0" fontId="0" fillId="0" borderId="6" xfId="0" applyNumberFormat="1" applyBorder="1">
      <alignment vertical="top"/>
    </xf>
    <xf numFmtId="0" fontId="0" fillId="0" borderId="6" xfId="0" applyNumberFormat="1" applyBorder="1" applyAlignment="1">
      <alignment vertical="top" wrapText="1"/>
    </xf>
    <xf numFmtId="49" fontId="5" fillId="0" borderId="6" xfId="0" applyNumberFormat="1" applyFont="1" applyBorder="1" applyAlignment="1" applyProtection="1">
      <alignment horizontal="right" vertical="center"/>
    </xf>
    <xf numFmtId="0" fontId="69" fillId="0" borderId="0" xfId="0" applyNumberFormat="1" applyFont="1" applyAlignment="1">
      <alignment vertical="center"/>
    </xf>
    <xf numFmtId="49" fontId="56" fillId="0" borderId="0" xfId="76" applyNumberFormat="1" applyFont="1" applyFill="1" applyBorder="1" applyAlignment="1" applyProtection="1">
      <alignment horizontal="center" vertical="center" wrapText="1"/>
    </xf>
    <xf numFmtId="0" fontId="56" fillId="0" borderId="0" xfId="70" applyFont="1" applyFill="1" applyBorder="1" applyAlignment="1" applyProtection="1">
      <alignment vertical="center" wrapText="1"/>
    </xf>
    <xf numFmtId="49" fontId="56" fillId="0" borderId="0" xfId="76" applyNumberFormat="1" applyFont="1" applyFill="1" applyBorder="1" applyAlignment="1" applyProtection="1">
      <alignment vertical="center" wrapText="1"/>
    </xf>
    <xf numFmtId="0" fontId="56" fillId="0" borderId="0" xfId="70" applyNumberFormat="1" applyFont="1" applyFill="1" applyBorder="1" applyAlignment="1" applyProtection="1">
      <alignment vertical="center" wrapText="1"/>
    </xf>
    <xf numFmtId="49" fontId="70" fillId="0" borderId="0" xfId="76" applyNumberFormat="1" applyFont="1" applyFill="1" applyBorder="1" applyAlignment="1" applyProtection="1">
      <alignment vertical="center" wrapText="1"/>
    </xf>
    <xf numFmtId="0" fontId="56" fillId="0" borderId="0" xfId="70" applyFont="1" applyFill="1" applyBorder="1" applyAlignment="1" applyProtection="1">
      <alignment horizontal="right" vertical="center" wrapText="1"/>
    </xf>
    <xf numFmtId="0" fontId="69" fillId="0" borderId="0" xfId="0" applyNumberFormat="1" applyFont="1" applyBorder="1" applyAlignment="1">
      <alignment vertical="center"/>
    </xf>
    <xf numFmtId="0" fontId="78" fillId="0" borderId="0" xfId="0" applyNumberFormat="1" applyFont="1" applyAlignment="1">
      <alignment vertical="center"/>
    </xf>
    <xf numFmtId="49" fontId="5" fillId="11" borderId="6" xfId="76" applyNumberFormat="1" applyFont="1" applyFill="1" applyBorder="1" applyAlignment="1" applyProtection="1">
      <alignment horizontal="center" vertical="center" wrapText="1"/>
    </xf>
    <xf numFmtId="0" fontId="5" fillId="6" borderId="25" xfId="77" applyFont="1" applyFill="1" applyBorder="1" applyAlignment="1" applyProtection="1">
      <alignment horizontal="center" vertical="center" wrapText="1"/>
    </xf>
    <xf numFmtId="0" fontId="5" fillId="6" borderId="26" xfId="77" applyFont="1" applyFill="1" applyBorder="1" applyAlignment="1" applyProtection="1">
      <alignment horizontal="center" vertical="center" wrapText="1"/>
    </xf>
    <xf numFmtId="0" fontId="5" fillId="6" borderId="17" xfId="77" applyFont="1" applyFill="1" applyBorder="1" applyAlignment="1" applyProtection="1">
      <alignment horizontal="center" vertical="center" wrapText="1"/>
    </xf>
    <xf numFmtId="0" fontId="17" fillId="0" borderId="0" xfId="77" applyFont="1" applyFill="1" applyBorder="1" applyAlignment="1" applyProtection="1">
      <alignment vertical="center" wrapText="1"/>
    </xf>
    <xf numFmtId="0" fontId="5" fillId="0" borderId="0" xfId="70" applyFont="1" applyFill="1" applyBorder="1" applyAlignment="1" applyProtection="1">
      <alignment horizontal="left" vertical="center" wrapText="1"/>
    </xf>
    <xf numFmtId="0" fontId="28" fillId="6" borderId="0" xfId="38" applyNumberFormat="1" applyFont="1" applyFill="1" applyBorder="1" applyAlignment="1" applyProtection="1">
      <alignment horizontal="center" vertical="center" wrapText="1"/>
    </xf>
    <xf numFmtId="0" fontId="5" fillId="0" borderId="0" xfId="70" applyFont="1" applyFill="1" applyBorder="1" applyAlignment="1" applyProtection="1">
      <alignment horizontal="right" vertical="center" wrapText="1"/>
    </xf>
    <xf numFmtId="0" fontId="90" fillId="6" borderId="0" xfId="77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49" fontId="0" fillId="13" borderId="14" xfId="0" applyFill="1" applyBorder="1" applyProtection="1">
      <alignment vertical="top"/>
    </xf>
    <xf numFmtId="4" fontId="5" fillId="0" borderId="6" xfId="31" applyNumberFormat="1" applyFont="1" applyFill="1" applyBorder="1" applyAlignment="1" applyProtection="1">
      <alignment vertical="center" wrapText="1"/>
    </xf>
    <xf numFmtId="49" fontId="5" fillId="0" borderId="6" xfId="77" applyNumberFormat="1" applyFont="1" applyFill="1" applyBorder="1" applyAlignment="1" applyProtection="1">
      <alignment horizontal="left" vertical="center" wrapText="1" indent="7"/>
    </xf>
    <xf numFmtId="0" fontId="78" fillId="6" borderId="0" xfId="38" applyNumberFormat="1" applyFont="1" applyFill="1" applyBorder="1" applyAlignment="1" applyProtection="1">
      <alignment horizontal="center" vertical="center" wrapText="1"/>
    </xf>
    <xf numFmtId="49" fontId="78" fillId="6" borderId="0" xfId="38" applyNumberFormat="1" applyFont="1" applyFill="1" applyBorder="1" applyAlignment="1" applyProtection="1">
      <alignment horizontal="center" vertical="center" wrapText="1"/>
    </xf>
    <xf numFmtId="0" fontId="17" fillId="0" borderId="0" xfId="78" applyFont="1" applyBorder="1" applyAlignment="1">
      <alignment horizontal="center" vertical="center" wrapText="1"/>
    </xf>
    <xf numFmtId="0" fontId="5" fillId="0" borderId="0" xfId="76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0" fontId="78" fillId="0" borderId="0" xfId="77" applyFont="1" applyFill="1" applyAlignment="1" applyProtection="1">
      <alignment vertical="center" wrapText="1"/>
    </xf>
    <xf numFmtId="49" fontId="78" fillId="0" borderId="0" xfId="0" applyFont="1">
      <alignment vertical="top"/>
    </xf>
    <xf numFmtId="0" fontId="5" fillId="6" borderId="16" xfId="77" applyFont="1" applyFill="1" applyBorder="1" applyAlignment="1" applyProtection="1">
      <alignment vertical="center" wrapText="1"/>
    </xf>
    <xf numFmtId="0" fontId="78" fillId="0" borderId="0" xfId="76" applyNumberFormat="1" applyFont="1" applyFill="1" applyBorder="1" applyAlignment="1" applyProtection="1">
      <alignment vertical="center" wrapText="1"/>
    </xf>
    <xf numFmtId="0" fontId="78" fillId="0" borderId="0" xfId="77" applyFont="1" applyFill="1" applyAlignment="1" applyProtection="1">
      <alignment vertical="center"/>
    </xf>
    <xf numFmtId="0" fontId="78" fillId="0" borderId="0" xfId="0" applyNumberFormat="1" applyFont="1" applyFill="1" applyBorder="1" applyAlignment="1">
      <alignment vertical="center"/>
    </xf>
    <xf numFmtId="49" fontId="78" fillId="0" borderId="0" xfId="77" applyNumberFormat="1" applyFont="1" applyFill="1" applyAlignment="1" applyProtection="1">
      <alignment vertical="center" wrapText="1"/>
    </xf>
    <xf numFmtId="0" fontId="5" fillId="0" borderId="6" xfId="77" applyFont="1" applyFill="1" applyBorder="1" applyAlignment="1" applyProtection="1">
      <alignment horizontal="left" vertical="center" wrapText="1"/>
    </xf>
    <xf numFmtId="0" fontId="5" fillId="6" borderId="6" xfId="77" applyFont="1" applyFill="1" applyBorder="1" applyAlignment="1" applyProtection="1">
      <alignment horizontal="left" vertical="center" wrapText="1"/>
    </xf>
    <xf numFmtId="49" fontId="78" fillId="6" borderId="15" xfId="38" applyNumberFormat="1" applyFont="1" applyFill="1" applyBorder="1" applyAlignment="1" applyProtection="1">
      <alignment horizontal="center" vertical="center" wrapText="1"/>
    </xf>
    <xf numFmtId="49" fontId="77" fillId="0" borderId="0" xfId="77" applyNumberFormat="1" applyFont="1" applyFill="1" applyAlignment="1" applyProtection="1">
      <alignment vertical="center" wrapText="1"/>
    </xf>
    <xf numFmtId="0" fontId="77" fillId="0" borderId="0" xfId="0" applyNumberFormat="1" applyFont="1" applyFill="1" applyBorder="1" applyAlignment="1">
      <alignment vertical="center"/>
    </xf>
    <xf numFmtId="49" fontId="36" fillId="0" borderId="6" xfId="76" applyNumberFormat="1" applyFont="1" applyFill="1" applyBorder="1" applyAlignment="1" applyProtection="1">
      <alignment vertical="center" wrapText="1"/>
    </xf>
    <xf numFmtId="0" fontId="5" fillId="0" borderId="0" xfId="77" applyFont="1" applyFill="1" applyAlignment="1" applyProtection="1">
      <alignment horizontal="right" vertical="top" wrapText="1"/>
    </xf>
    <xf numFmtId="49" fontId="0" fillId="0" borderId="0" xfId="77" applyNumberFormat="1" applyFont="1" applyFill="1" applyAlignment="1" applyProtection="1">
      <alignment horizontal="left" vertical="top"/>
    </xf>
    <xf numFmtId="49" fontId="0" fillId="0" borderId="0" xfId="77" applyNumberFormat="1" applyFont="1" applyFill="1" applyAlignment="1" applyProtection="1">
      <alignment vertical="center" wrapText="1"/>
    </xf>
    <xf numFmtId="0" fontId="5" fillId="0" borderId="0" xfId="77" applyFont="1" applyFill="1" applyAlignment="1" applyProtection="1">
      <alignment vertical="top" wrapText="1"/>
    </xf>
    <xf numFmtId="49" fontId="0" fillId="0" borderId="0" xfId="77" applyNumberFormat="1" applyFont="1" applyFill="1" applyAlignment="1" applyProtection="1">
      <alignment vertical="center"/>
    </xf>
    <xf numFmtId="49" fontId="78" fillId="0" borderId="0" xfId="77" applyNumberFormat="1" applyFont="1" applyFill="1" applyAlignment="1" applyProtection="1">
      <alignment vertical="center"/>
    </xf>
    <xf numFmtId="0" fontId="71" fillId="0" borderId="0" xfId="0" applyNumberFormat="1" applyFont="1" applyFill="1" applyBorder="1" applyAlignment="1">
      <alignment vertical="center"/>
    </xf>
    <xf numFmtId="0" fontId="5" fillId="6" borderId="25" xfId="77" applyFont="1" applyFill="1" applyBorder="1" applyAlignment="1" applyProtection="1">
      <alignment vertical="center" wrapText="1"/>
    </xf>
    <xf numFmtId="0" fontId="5" fillId="6" borderId="26" xfId="77" applyFont="1" applyFill="1" applyBorder="1" applyAlignment="1" applyProtection="1">
      <alignment vertical="center" wrapText="1"/>
    </xf>
    <xf numFmtId="49" fontId="27" fillId="13" borderId="14" xfId="0" applyFont="1" applyFill="1" applyBorder="1" applyAlignment="1" applyProtection="1">
      <alignment horizontal="center" vertical="center"/>
    </xf>
    <xf numFmtId="49" fontId="27" fillId="13" borderId="15" xfId="0" applyFont="1" applyFill="1" applyBorder="1" applyAlignment="1" applyProtection="1">
      <alignment horizontal="left" vertical="center"/>
    </xf>
    <xf numFmtId="0" fontId="5" fillId="6" borderId="6" xfId="77" applyNumberFormat="1" applyFont="1" applyFill="1" applyBorder="1" applyAlignment="1" applyProtection="1">
      <alignment horizontal="left" vertical="center" wrapText="1" indent="1"/>
    </xf>
    <xf numFmtId="0" fontId="5" fillId="6" borderId="6" xfId="77" applyNumberFormat="1" applyFont="1" applyFill="1" applyBorder="1" applyAlignment="1" applyProtection="1">
      <alignment horizontal="left" vertical="center" wrapText="1" indent="2"/>
    </xf>
    <xf numFmtId="0" fontId="5" fillId="6" borderId="6" xfId="77" applyNumberFormat="1" applyFont="1" applyFill="1" applyBorder="1" applyAlignment="1" applyProtection="1">
      <alignment horizontal="left" vertical="center" wrapText="1" indent="3"/>
    </xf>
    <xf numFmtId="49" fontId="39" fillId="13" borderId="15" xfId="0" applyFont="1" applyFill="1" applyBorder="1" applyAlignment="1" applyProtection="1">
      <alignment horizontal="left" vertical="center" indent="4"/>
    </xf>
    <xf numFmtId="0" fontId="5" fillId="6" borderId="6" xfId="77" applyNumberFormat="1" applyFont="1" applyFill="1" applyBorder="1" applyAlignment="1" applyProtection="1">
      <alignment horizontal="left" vertical="center" wrapText="1" indent="4"/>
    </xf>
    <xf numFmtId="0" fontId="5" fillId="6" borderId="6" xfId="77" applyNumberFormat="1" applyFont="1" applyFill="1" applyBorder="1" applyAlignment="1" applyProtection="1">
      <alignment horizontal="left" vertical="center" wrapText="1" indent="5"/>
    </xf>
    <xf numFmtId="49" fontId="39" fillId="13" borderId="15" xfId="0" applyFont="1" applyFill="1" applyBorder="1" applyAlignment="1" applyProtection="1">
      <alignment horizontal="left" vertical="center" indent="5"/>
    </xf>
    <xf numFmtId="49" fontId="39" fillId="13" borderId="15" xfId="0" applyFont="1" applyFill="1" applyBorder="1" applyAlignment="1" applyProtection="1">
      <alignment horizontal="left" vertical="center" indent="6"/>
    </xf>
    <xf numFmtId="0" fontId="5" fillId="0" borderId="6" xfId="77" applyFont="1" applyFill="1" applyBorder="1" applyAlignment="1" applyProtection="1">
      <alignment vertical="center" wrapText="1"/>
    </xf>
    <xf numFmtId="49" fontId="5" fillId="13" borderId="13" xfId="76" applyNumberFormat="1" applyFont="1" applyFill="1" applyBorder="1" applyAlignment="1" applyProtection="1">
      <alignment horizontal="center" vertical="center" wrapText="1"/>
    </xf>
    <xf numFmtId="0" fontId="5" fillId="0" borderId="6" xfId="77" applyNumberFormat="1" applyFont="1" applyFill="1" applyBorder="1" applyAlignment="1" applyProtection="1">
      <alignment horizontal="left" vertical="center" wrapText="1" indent="4"/>
    </xf>
    <xf numFmtId="4" fontId="5" fillId="0" borderId="6" xfId="31" applyNumberFormat="1" applyFont="1" applyFill="1" applyBorder="1" applyAlignment="1" applyProtection="1">
      <alignment horizontal="right" vertical="center" wrapText="1"/>
    </xf>
    <xf numFmtId="49" fontId="36" fillId="13" borderId="15" xfId="76" applyNumberFormat="1" applyFont="1" applyFill="1" applyBorder="1" applyAlignment="1" applyProtection="1">
      <alignment horizontal="center" vertical="center" wrapText="1"/>
    </xf>
    <xf numFmtId="49" fontId="5" fillId="0" borderId="30" xfId="0" applyNumberFormat="1" applyFont="1" applyBorder="1" applyAlignment="1" applyProtection="1">
      <alignment vertical="top" wrapText="1"/>
    </xf>
    <xf numFmtId="0" fontId="90" fillId="6" borderId="0" xfId="77" applyFont="1" applyFill="1" applyBorder="1" applyAlignment="1" applyProtection="1">
      <alignment vertical="center" wrapText="1"/>
    </xf>
    <xf numFmtId="49" fontId="5" fillId="13" borderId="15" xfId="77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76" applyNumberFormat="1" applyFont="1" applyFill="1" applyBorder="1" applyAlignment="1" applyProtection="1">
      <alignment horizontal="center" vertical="center" wrapText="1"/>
    </xf>
    <xf numFmtId="49" fontId="39" fillId="13" borderId="14" xfId="0" applyFont="1" applyFill="1" applyBorder="1" applyAlignment="1" applyProtection="1">
      <alignment vertical="center" wrapText="1"/>
    </xf>
    <xf numFmtId="49" fontId="39" fillId="13" borderId="15" xfId="0" applyFont="1" applyFill="1" applyBorder="1" applyAlignment="1" applyProtection="1">
      <alignment vertical="center"/>
    </xf>
    <xf numFmtId="49" fontId="39" fillId="13" borderId="15" xfId="0" applyFont="1" applyFill="1" applyBorder="1" applyAlignment="1" applyProtection="1">
      <alignment vertical="center" wrapText="1"/>
    </xf>
    <xf numFmtId="0" fontId="5" fillId="6" borderId="6" xfId="77" applyFont="1" applyFill="1" applyBorder="1" applyAlignment="1" applyProtection="1">
      <alignment vertical="center" wrapText="1"/>
    </xf>
    <xf numFmtId="0" fontId="5" fillId="0" borderId="6" xfId="76" applyNumberFormat="1" applyFont="1" applyFill="1" applyBorder="1" applyAlignment="1" applyProtection="1">
      <alignment vertical="center" wrapText="1"/>
    </xf>
    <xf numFmtId="0" fontId="5" fillId="0" borderId="0" xfId="77" applyNumberFormat="1" applyFont="1" applyFill="1" applyAlignment="1" applyProtection="1">
      <alignment vertical="center" wrapText="1"/>
    </xf>
    <xf numFmtId="4" fontId="78" fillId="0" borderId="6" xfId="31" applyNumberFormat="1" applyFont="1" applyFill="1" applyBorder="1" applyAlignment="1" applyProtection="1">
      <alignment horizontal="center" vertical="center" wrapText="1"/>
    </xf>
    <xf numFmtId="0" fontId="78" fillId="0" borderId="0" xfId="77" applyFont="1" applyFill="1" applyAlignment="1" applyProtection="1">
      <alignment vertical="center" wrapText="1"/>
    </xf>
    <xf numFmtId="49" fontId="5" fillId="0" borderId="6" xfId="76" applyNumberFormat="1" applyFont="1" applyFill="1" applyBorder="1" applyAlignment="1" applyProtection="1">
      <alignment vertical="center" wrapText="1"/>
    </xf>
    <xf numFmtId="49" fontId="78" fillId="0" borderId="0" xfId="0" applyFont="1">
      <alignment vertical="top"/>
    </xf>
    <xf numFmtId="0" fontId="78" fillId="0" borderId="0" xfId="76" applyNumberFormat="1" applyFont="1" applyFill="1" applyBorder="1" applyAlignment="1" applyProtection="1">
      <alignment vertical="center" wrapText="1"/>
    </xf>
    <xf numFmtId="0" fontId="78" fillId="0" borderId="0" xfId="77" applyFont="1" applyFill="1" applyAlignment="1" applyProtection="1">
      <alignment vertical="center"/>
    </xf>
    <xf numFmtId="0" fontId="78" fillId="0" borderId="0" xfId="0" applyNumberFormat="1" applyFont="1" applyFill="1" applyBorder="1" applyAlignment="1">
      <alignment vertical="center"/>
    </xf>
    <xf numFmtId="49" fontId="78" fillId="0" borderId="0" xfId="77" applyNumberFormat="1" applyFont="1" applyFill="1" applyAlignment="1" applyProtection="1">
      <alignment vertical="center" wrapText="1"/>
    </xf>
    <xf numFmtId="0" fontId="5" fillId="6" borderId="6" xfId="77" applyNumberFormat="1" applyFont="1" applyFill="1" applyBorder="1" applyAlignment="1" applyProtection="1">
      <alignment horizontal="left" vertical="center" wrapText="1"/>
    </xf>
    <xf numFmtId="49" fontId="78" fillId="0" borderId="0" xfId="0" applyNumberFormat="1" applyFont="1" applyFill="1" applyAlignment="1" applyProtection="1">
      <alignment vertical="center"/>
    </xf>
    <xf numFmtId="49" fontId="78" fillId="0" borderId="0" xfId="0" applyFont="1" applyFill="1" applyProtection="1">
      <alignment vertical="top"/>
    </xf>
    <xf numFmtId="0" fontId="46" fillId="0" borderId="0" xfId="70" applyFont="1" applyFill="1" applyBorder="1" applyAlignment="1" applyProtection="1">
      <alignment vertical="center" wrapText="1"/>
    </xf>
    <xf numFmtId="49" fontId="39" fillId="13" borderId="14" xfId="0" applyFont="1" applyFill="1" applyBorder="1" applyAlignment="1" applyProtection="1">
      <alignment horizontal="left" vertical="center"/>
    </xf>
    <xf numFmtId="49" fontId="39" fillId="13" borderId="14" xfId="0" applyFont="1" applyFill="1" applyBorder="1" applyAlignment="1" applyProtection="1">
      <alignment horizontal="left" vertical="center" indent="1"/>
    </xf>
    <xf numFmtId="4" fontId="91" fillId="13" borderId="13" xfId="0" applyNumberFormat="1" applyFont="1" applyFill="1" applyBorder="1" applyAlignment="1" applyProtection="1">
      <alignment horizontal="right"/>
    </xf>
    <xf numFmtId="49" fontId="83" fillId="6" borderId="0" xfId="38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83" fillId="0" borderId="0" xfId="70" applyNumberFormat="1" applyFont="1" applyFill="1" applyBorder="1" applyAlignment="1" applyProtection="1">
      <alignment horizontal="center" vertical="center" wrapText="1"/>
    </xf>
    <xf numFmtId="0" fontId="83" fillId="0" borderId="0" xfId="76" applyNumberFormat="1" applyFont="1" applyFill="1" applyBorder="1" applyAlignment="1" applyProtection="1">
      <alignment horizontal="center" vertical="center" wrapText="1"/>
    </xf>
    <xf numFmtId="0" fontId="78" fillId="0" borderId="0" xfId="0" applyNumberFormat="1" applyFont="1" applyFill="1" applyBorder="1" applyAlignment="1" applyProtection="1">
      <alignment vertical="center"/>
    </xf>
    <xf numFmtId="0" fontId="84" fillId="0" borderId="0" xfId="0" applyNumberFormat="1" applyFont="1" applyFill="1" applyBorder="1" applyAlignment="1">
      <alignment vertical="center"/>
    </xf>
    <xf numFmtId="0" fontId="0" fillId="6" borderId="6" xfId="75" applyFont="1" applyFill="1" applyBorder="1" applyAlignment="1" applyProtection="1">
      <alignment horizontal="right" vertical="center" wrapText="1" indent="1"/>
    </xf>
    <xf numFmtId="0" fontId="78" fillId="0" borderId="0" xfId="0" applyNumberFormat="1" applyFont="1" applyFill="1" applyBorder="1" applyAlignment="1">
      <alignment horizontal="center" vertical="center"/>
    </xf>
    <xf numFmtId="49" fontId="28" fillId="6" borderId="15" xfId="38" applyNumberFormat="1" applyFont="1" applyFill="1" applyBorder="1" applyAlignment="1" applyProtection="1">
      <alignment horizontal="center" vertical="center" wrapText="1"/>
    </xf>
    <xf numFmtId="0" fontId="28" fillId="6" borderId="15" xfId="38" applyNumberFormat="1" applyFont="1" applyFill="1" applyBorder="1" applyAlignment="1" applyProtection="1">
      <alignment horizontal="center" vertical="center" wrapText="1"/>
    </xf>
    <xf numFmtId="0" fontId="78" fillId="6" borderId="15" xfId="38" applyNumberFormat="1" applyFont="1" applyFill="1" applyBorder="1" applyAlignment="1" applyProtection="1">
      <alignment horizontal="center" vertical="center" wrapText="1"/>
    </xf>
    <xf numFmtId="0" fontId="5" fillId="0" borderId="6" xfId="70" applyFont="1" applyFill="1" applyBorder="1" applyAlignment="1" applyProtection="1">
      <alignment vertical="center" wrapText="1"/>
    </xf>
    <xf numFmtId="0" fontId="5" fillId="0" borderId="6" xfId="77" applyNumberFormat="1" applyFont="1" applyFill="1" applyBorder="1" applyAlignment="1" applyProtection="1">
      <alignment horizontal="left" vertical="center" wrapText="1" indent="6"/>
    </xf>
    <xf numFmtId="49" fontId="28" fillId="6" borderId="20" xfId="38" applyNumberFormat="1" applyFont="1" applyFill="1" applyBorder="1" applyAlignment="1" applyProtection="1">
      <alignment horizontal="center" vertical="center" wrapText="1"/>
    </xf>
    <xf numFmtId="0" fontId="28" fillId="6" borderId="20" xfId="38" applyNumberFormat="1" applyFont="1" applyFill="1" applyBorder="1" applyAlignment="1" applyProtection="1">
      <alignment horizontal="center" vertical="center" wrapText="1"/>
    </xf>
    <xf numFmtId="0" fontId="78" fillId="6" borderId="20" xfId="38" applyNumberFormat="1" applyFont="1" applyFill="1" applyBorder="1" applyAlignment="1" applyProtection="1">
      <alignment horizontal="center" vertical="center" wrapText="1"/>
    </xf>
    <xf numFmtId="0" fontId="78" fillId="6" borderId="0" xfId="38" applyNumberFormat="1" applyFont="1" applyFill="1" applyBorder="1" applyAlignment="1" applyProtection="1">
      <alignment horizontal="center" vertical="center" wrapText="1"/>
    </xf>
    <xf numFmtId="0" fontId="5" fillId="12" borderId="6" xfId="68" applyFont="1" applyFill="1" applyBorder="1" applyAlignment="1" applyProtection="1">
      <alignment horizontal="center" vertical="center" wrapText="1"/>
    </xf>
    <xf numFmtId="0" fontId="0" fillId="12" borderId="14" xfId="68" applyFont="1" applyFill="1" applyBorder="1" applyAlignment="1" applyProtection="1">
      <alignment horizontal="center" vertical="center" wrapText="1"/>
    </xf>
    <xf numFmtId="0" fontId="0" fillId="12" borderId="13" xfId="68" applyFont="1" applyFill="1" applyBorder="1" applyAlignment="1" applyProtection="1">
      <alignment horizontal="center" vertical="center" wrapText="1"/>
    </xf>
    <xf numFmtId="0" fontId="5" fillId="12" borderId="20" xfId="68" applyFont="1" applyFill="1" applyBorder="1" applyAlignment="1" applyProtection="1">
      <alignment horizontal="center" vertical="center" wrapText="1"/>
    </xf>
    <xf numFmtId="0" fontId="5" fillId="0" borderId="14" xfId="76" applyFont="1" applyBorder="1" applyAlignment="1" applyProtection="1">
      <alignment horizontal="left" vertical="center"/>
    </xf>
    <xf numFmtId="49" fontId="5" fillId="0" borderId="14" xfId="0" applyNumberFormat="1" applyFont="1" applyBorder="1" applyProtection="1">
      <alignment vertical="top"/>
    </xf>
    <xf numFmtId="49" fontId="36" fillId="0" borderId="14" xfId="0" applyNumberFormat="1" applyFont="1" applyBorder="1" applyProtection="1">
      <alignment vertical="top"/>
    </xf>
    <xf numFmtId="0" fontId="36" fillId="0" borderId="14" xfId="76" applyFont="1" applyBorder="1" applyAlignment="1" applyProtection="1">
      <alignment horizontal="left" vertical="center"/>
    </xf>
    <xf numFmtId="49" fontId="5" fillId="0" borderId="35" xfId="0" applyNumberFormat="1" applyFont="1" applyBorder="1" applyAlignment="1" applyProtection="1">
      <alignment vertical="center" wrapText="1"/>
    </xf>
    <xf numFmtId="0" fontId="5" fillId="0" borderId="17" xfId="77" applyFont="1" applyFill="1" applyBorder="1" applyAlignment="1" applyProtection="1">
      <alignment vertical="center" wrapText="1"/>
    </xf>
    <xf numFmtId="0" fontId="5" fillId="0" borderId="26" xfId="77" applyFont="1" applyFill="1" applyBorder="1" applyAlignment="1" applyProtection="1">
      <alignment vertical="center" wrapText="1"/>
    </xf>
    <xf numFmtId="0" fontId="5" fillId="0" borderId="25" xfId="77" applyFont="1" applyFill="1" applyBorder="1" applyAlignment="1" applyProtection="1">
      <alignment vertical="center" wrapText="1"/>
    </xf>
    <xf numFmtId="0" fontId="17" fillId="0" borderId="0" xfId="78" applyFont="1" applyFill="1" applyBorder="1" applyAlignment="1">
      <alignment vertical="center" wrapText="1"/>
    </xf>
    <xf numFmtId="49" fontId="36" fillId="13" borderId="13" xfId="76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ill="1" applyBorder="1" applyAlignment="1" applyProtection="1">
      <alignment vertical="center"/>
    </xf>
    <xf numFmtId="0" fontId="70" fillId="0" borderId="0" xfId="70" applyFont="1" applyFill="1" applyBorder="1" applyAlignment="1" applyProtection="1">
      <alignment horizontal="left" vertical="center" wrapText="1"/>
    </xf>
    <xf numFmtId="49" fontId="78" fillId="6" borderId="20" xfId="38" applyNumberFormat="1" applyFont="1" applyFill="1" applyBorder="1" applyAlignment="1" applyProtection="1">
      <alignment horizontal="center" vertical="center" wrapText="1"/>
    </xf>
    <xf numFmtId="0" fontId="70" fillId="6" borderId="0" xfId="77" applyFont="1" applyFill="1" applyBorder="1" applyAlignment="1" applyProtection="1">
      <alignment vertical="center" wrapText="1"/>
    </xf>
    <xf numFmtId="49" fontId="5" fillId="6" borderId="6" xfId="76" applyNumberFormat="1" applyFont="1" applyFill="1" applyBorder="1" applyAlignment="1" applyProtection="1">
      <alignment horizontal="center" vertical="center" wrapText="1"/>
    </xf>
    <xf numFmtId="173" fontId="0" fillId="9" borderId="6" xfId="0" applyNumberFormat="1" applyFill="1" applyBorder="1" applyAlignment="1" applyProtection="1">
      <alignment horizontal="right" vertical="center"/>
      <protection locked="0"/>
    </xf>
    <xf numFmtId="0" fontId="0" fillId="6" borderId="14" xfId="75" applyFont="1" applyFill="1" applyBorder="1" applyAlignment="1" applyProtection="1">
      <alignment horizontal="right" vertical="center" wrapText="1" indent="1"/>
    </xf>
    <xf numFmtId="4" fontId="0" fillId="13" borderId="14" xfId="0" applyNumberFormat="1" applyFill="1" applyBorder="1" applyAlignment="1" applyProtection="1">
      <alignment horizontal="right" vertical="center"/>
    </xf>
    <xf numFmtId="0" fontId="28" fillId="6" borderId="0" xfId="38" applyNumberFormat="1" applyFont="1" applyFill="1" applyBorder="1" applyAlignment="1" applyProtection="1">
      <alignment vertical="center" wrapText="1"/>
    </xf>
    <xf numFmtId="0" fontId="28" fillId="6" borderId="0" xfId="38" applyNumberFormat="1" applyFont="1" applyFill="1" applyBorder="1" applyAlignment="1" applyProtection="1">
      <alignment horizontal="left" vertical="center" wrapText="1" indent="2"/>
    </xf>
    <xf numFmtId="49" fontId="39" fillId="0" borderId="0" xfId="0" applyFont="1" applyFill="1" applyBorder="1" applyAlignment="1" applyProtection="1">
      <alignment horizontal="left" vertical="center"/>
    </xf>
    <xf numFmtId="49" fontId="39" fillId="0" borderId="0" xfId="0" applyFont="1" applyFill="1" applyBorder="1" applyAlignment="1" applyProtection="1">
      <alignment horizontal="left" vertical="center" indent="2"/>
    </xf>
    <xf numFmtId="49" fontId="27" fillId="0" borderId="0" xfId="0" applyFont="1" applyFill="1" applyBorder="1" applyAlignment="1" applyProtection="1">
      <alignment horizontal="left" vertical="center"/>
    </xf>
    <xf numFmtId="49" fontId="0" fillId="0" borderId="0" xfId="76" applyNumberFormat="1" applyFont="1" applyFill="1" applyBorder="1" applyAlignment="1" applyProtection="1">
      <alignment horizontal="center" vertical="center" wrapText="1"/>
    </xf>
    <xf numFmtId="49" fontId="36" fillId="0" borderId="0" xfId="76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Protection="1">
      <alignment vertical="top"/>
    </xf>
    <xf numFmtId="49" fontId="31" fillId="0" borderId="0" xfId="0" applyFont="1" applyFill="1" applyBorder="1" applyProtection="1">
      <alignment vertical="top"/>
    </xf>
    <xf numFmtId="4" fontId="5" fillId="9" borderId="6" xfId="31" applyNumberFormat="1" applyFont="1" applyFill="1" applyBorder="1" applyAlignment="1" applyProtection="1">
      <alignment horizontal="right" vertical="center" wrapText="1"/>
      <protection locked="0"/>
    </xf>
    <xf numFmtId="49" fontId="5" fillId="2" borderId="6" xfId="77" applyNumberFormat="1" applyFont="1" applyFill="1" applyBorder="1" applyAlignment="1" applyProtection="1">
      <alignment vertical="center" wrapText="1"/>
      <protection locked="0"/>
    </xf>
    <xf numFmtId="4" fontId="78" fillId="0" borderId="6" xfId="31" applyNumberFormat="1" applyFont="1" applyFill="1" applyBorder="1" applyAlignment="1" applyProtection="1">
      <alignment horizontal="center" vertical="center" wrapText="1"/>
    </xf>
    <xf numFmtId="0" fontId="78" fillId="0" borderId="0" xfId="77" applyFont="1" applyFill="1" applyAlignment="1" applyProtection="1">
      <alignment vertical="center" wrapText="1"/>
    </xf>
    <xf numFmtId="49" fontId="78" fillId="0" borderId="0" xfId="0" applyFont="1">
      <alignment vertical="top"/>
    </xf>
    <xf numFmtId="0" fontId="78" fillId="0" borderId="0" xfId="77" applyFont="1" applyFill="1" applyAlignment="1" applyProtection="1">
      <alignment vertical="center"/>
    </xf>
    <xf numFmtId="49" fontId="78" fillId="0" borderId="0" xfId="0" applyFont="1" applyAlignment="1">
      <alignment vertical="top"/>
    </xf>
    <xf numFmtId="4" fontId="0" fillId="6" borderId="6" xfId="0" applyNumberFormat="1" applyFill="1" applyBorder="1" applyAlignment="1" applyProtection="1">
      <alignment horizontal="right" vertical="center"/>
    </xf>
    <xf numFmtId="49" fontId="5" fillId="6" borderId="17" xfId="77" applyNumberFormat="1" applyFont="1" applyFill="1" applyBorder="1" applyAlignment="1" applyProtection="1">
      <alignment horizontal="center" vertical="center" wrapText="1"/>
    </xf>
    <xf numFmtId="0" fontId="0" fillId="13" borderId="15" xfId="0" applyNumberFormat="1" applyFill="1" applyBorder="1" applyAlignment="1" applyProtection="1">
      <alignment vertical="center"/>
    </xf>
    <xf numFmtId="0" fontId="5" fillId="0" borderId="0" xfId="76" applyNumberFormat="1" applyFont="1" applyFill="1" applyBorder="1" applyAlignment="1" applyProtection="1">
      <alignment horizontal="left" vertical="center" wrapText="1" indent="1"/>
    </xf>
    <xf numFmtId="0" fontId="0" fillId="0" borderId="0" xfId="75" applyFont="1" applyFill="1" applyBorder="1" applyAlignment="1" applyProtection="1">
      <alignment horizontal="right" vertical="center" wrapText="1" indent="1"/>
    </xf>
    <xf numFmtId="4" fontId="78" fillId="0" borderId="6" xfId="31" applyNumberFormat="1" applyFont="1" applyFill="1" applyBorder="1" applyAlignment="1" applyProtection="1">
      <alignment horizontal="center" vertical="center" wrapText="1"/>
    </xf>
    <xf numFmtId="0" fontId="78" fillId="0" borderId="0" xfId="76" applyNumberFormat="1" applyFont="1" applyFill="1" applyBorder="1" applyAlignment="1" applyProtection="1">
      <alignment vertical="center" wrapText="1"/>
    </xf>
    <xf numFmtId="0" fontId="78" fillId="0" borderId="0" xfId="0" applyNumberFormat="1" applyFont="1" applyFill="1" applyBorder="1" applyAlignment="1">
      <alignment vertical="center"/>
    </xf>
    <xf numFmtId="0" fontId="78" fillId="0" borderId="0" xfId="0" applyNumberFormat="1" applyFont="1" applyFill="1" applyBorder="1" applyAlignment="1" applyProtection="1">
      <alignment vertical="center"/>
    </xf>
    <xf numFmtId="0" fontId="78" fillId="0" borderId="0" xfId="0" applyNumberFormat="1" applyFont="1" applyFill="1" applyBorder="1" applyAlignment="1">
      <alignment horizontal="center" vertical="center"/>
    </xf>
    <xf numFmtId="49" fontId="92" fillId="0" borderId="14" xfId="31" applyNumberFormat="1" applyFont="1" applyFill="1" applyBorder="1" applyAlignment="1" applyProtection="1">
      <alignment horizontal="left" vertical="center" wrapText="1"/>
    </xf>
    <xf numFmtId="0" fontId="69" fillId="0" borderId="6" xfId="31" applyNumberFormat="1" applyFont="1" applyFill="1" applyBorder="1" applyAlignment="1" applyProtection="1">
      <alignment horizontal="left" vertical="center" wrapText="1" indent="2"/>
    </xf>
    <xf numFmtId="49" fontId="69" fillId="0" borderId="6" xfId="77" applyNumberFormat="1" applyFont="1" applyFill="1" applyBorder="1" applyAlignment="1" applyProtection="1">
      <alignment horizontal="center" vertical="center" wrapText="1"/>
    </xf>
    <xf numFmtId="0" fontId="70" fillId="0" borderId="0" xfId="77" applyFont="1" applyFill="1" applyAlignment="1" applyProtection="1">
      <alignment vertical="center" wrapText="1"/>
    </xf>
    <xf numFmtId="0" fontId="5" fillId="0" borderId="0" xfId="77" applyFont="1" applyFill="1" applyAlignment="1" applyProtection="1">
      <alignment vertical="top"/>
    </xf>
    <xf numFmtId="0" fontId="54" fillId="0" borderId="0" xfId="77" applyFont="1" applyFill="1" applyAlignment="1" applyProtection="1">
      <alignment horizontal="right" vertical="top" wrapText="1"/>
    </xf>
    <xf numFmtId="0" fontId="5" fillId="0" borderId="17" xfId="77" applyNumberFormat="1" applyFont="1" applyFill="1" applyBorder="1" applyAlignment="1" applyProtection="1">
      <alignment vertical="center" wrapText="1"/>
    </xf>
    <xf numFmtId="49" fontId="42" fillId="13" borderId="15" xfId="40" applyFont="1" applyFill="1" applyBorder="1" applyAlignment="1" applyProtection="1">
      <alignment horizontal="center" vertical="top"/>
    </xf>
    <xf numFmtId="0" fontId="5" fillId="0" borderId="25" xfId="77" applyNumberFormat="1" applyFont="1" applyFill="1" applyBorder="1" applyAlignment="1" applyProtection="1">
      <alignment vertical="top" wrapText="1"/>
    </xf>
    <xf numFmtId="0" fontId="0" fillId="0" borderId="0" xfId="0" applyNumberFormat="1" applyAlignment="1">
      <alignment horizontal="left" vertical="top" wrapText="1"/>
    </xf>
    <xf numFmtId="0" fontId="69" fillId="0" borderId="0" xfId="0" applyNumberFormat="1" applyFont="1" applyFill="1" applyBorder="1" applyAlignment="1" applyProtection="1">
      <alignment vertical="center"/>
    </xf>
    <xf numFmtId="49" fontId="56" fillId="0" borderId="0" xfId="77" applyNumberFormat="1" applyFont="1" applyFill="1" applyAlignment="1" applyProtection="1">
      <alignment vertical="center" wrapText="1"/>
    </xf>
    <xf numFmtId="0" fontId="72" fillId="6" borderId="0" xfId="77" applyFont="1" applyFill="1" applyBorder="1" applyAlignment="1" applyProtection="1">
      <alignment vertical="center" wrapText="1"/>
    </xf>
    <xf numFmtId="0" fontId="56" fillId="6" borderId="0" xfId="77" applyFont="1" applyFill="1" applyBorder="1" applyAlignment="1" applyProtection="1">
      <alignment vertical="center" wrapText="1"/>
    </xf>
    <xf numFmtId="0" fontId="5" fillId="0" borderId="17" xfId="77" applyNumberFormat="1" applyFont="1" applyFill="1" applyBorder="1" applyAlignment="1" applyProtection="1">
      <alignment vertical="top" wrapText="1"/>
    </xf>
    <xf numFmtId="0" fontId="5" fillId="0" borderId="6" xfId="76" applyFont="1" applyBorder="1" applyAlignment="1" applyProtection="1">
      <alignment horizontal="left" vertical="center"/>
    </xf>
    <xf numFmtId="49" fontId="78" fillId="0" borderId="0" xfId="77" applyNumberFormat="1" applyFont="1" applyFill="1" applyAlignment="1" applyProtection="1">
      <alignment vertical="center" wrapText="1"/>
    </xf>
    <xf numFmtId="0" fontId="78" fillId="0" borderId="0" xfId="77" applyFont="1" applyFill="1" applyAlignment="1" applyProtection="1">
      <alignment vertical="center" wrapText="1"/>
    </xf>
    <xf numFmtId="49" fontId="83" fillId="6" borderId="0" xfId="38" applyNumberFormat="1" applyFont="1" applyFill="1" applyBorder="1" applyAlignment="1" applyProtection="1">
      <alignment horizontal="center" vertical="center" wrapText="1"/>
    </xf>
    <xf numFmtId="0" fontId="83" fillId="0" borderId="0" xfId="70" applyNumberFormat="1" applyFont="1" applyFill="1" applyBorder="1" applyAlignment="1" applyProtection="1">
      <alignment horizontal="center" vertical="center" wrapText="1"/>
    </xf>
    <xf numFmtId="0" fontId="83" fillId="0" borderId="0" xfId="76" applyNumberFormat="1" applyFont="1" applyFill="1" applyBorder="1" applyAlignment="1" applyProtection="1">
      <alignment horizontal="center" vertical="center" wrapText="1"/>
    </xf>
    <xf numFmtId="49" fontId="5" fillId="10" borderId="6" xfId="40" applyNumberFormat="1" applyFont="1" applyFill="1" applyBorder="1" applyAlignment="1" applyProtection="1">
      <alignment horizontal="center" vertical="top" wrapText="1"/>
    </xf>
    <xf numFmtId="0" fontId="5" fillId="9" borderId="6" xfId="75" applyNumberFormat="1" applyFont="1" applyFill="1" applyBorder="1" applyAlignment="1" applyProtection="1">
      <alignment horizontal="left" vertical="center" wrapText="1" indent="1"/>
      <protection locked="0"/>
    </xf>
    <xf numFmtId="0" fontId="56" fillId="0" borderId="0" xfId="77" applyFont="1" applyFill="1" applyAlignment="1" applyProtection="1">
      <alignment vertical="center" wrapText="1"/>
    </xf>
    <xf numFmtId="0" fontId="78" fillId="0" borderId="0" xfId="77" applyFont="1" applyFill="1" applyAlignment="1" applyProtection="1">
      <alignment vertical="center"/>
    </xf>
    <xf numFmtId="0" fontId="73" fillId="6" borderId="0" xfId="77" applyFont="1" applyFill="1" applyBorder="1" applyAlignment="1" applyProtection="1">
      <alignment horizontal="center" vertical="center" wrapText="1"/>
    </xf>
    <xf numFmtId="0" fontId="56" fillId="0" borderId="0" xfId="76" applyNumberFormat="1" applyFont="1" applyFill="1" applyBorder="1" applyAlignment="1" applyProtection="1">
      <alignment vertical="center" wrapText="1"/>
    </xf>
    <xf numFmtId="0" fontId="56" fillId="0" borderId="0" xfId="77" applyFont="1" applyFill="1" applyBorder="1" applyAlignment="1" applyProtection="1">
      <alignment vertical="center" wrapText="1"/>
    </xf>
    <xf numFmtId="49" fontId="39" fillId="13" borderId="16" xfId="0" applyFont="1" applyFill="1" applyBorder="1" applyAlignment="1" applyProtection="1">
      <alignment vertical="center" wrapText="1"/>
    </xf>
    <xf numFmtId="49" fontId="39" fillId="13" borderId="16" xfId="0" applyFont="1" applyFill="1" applyBorder="1" applyAlignment="1" applyProtection="1">
      <alignment vertical="center"/>
    </xf>
    <xf numFmtId="49" fontId="5" fillId="13" borderId="16" xfId="77" applyNumberFormat="1" applyFont="1" applyFill="1" applyBorder="1" applyAlignment="1" applyProtection="1">
      <alignment horizontal="left" vertical="center" wrapText="1" indent="4"/>
    </xf>
    <xf numFmtId="0" fontId="5" fillId="0" borderId="13" xfId="77" applyNumberFormat="1" applyFont="1" applyFill="1" applyBorder="1" applyAlignment="1" applyProtection="1">
      <alignment horizontal="left" vertical="center" wrapText="1" indent="4"/>
    </xf>
    <xf numFmtId="0" fontId="5" fillId="0" borderId="14" xfId="77" applyNumberFormat="1" applyFont="1" applyFill="1" applyBorder="1" applyAlignment="1" applyProtection="1">
      <alignment horizontal="left" vertical="center" wrapText="1" indent="6"/>
    </xf>
    <xf numFmtId="4" fontId="0" fillId="6" borderId="14" xfId="0" applyNumberFormat="1" applyFill="1" applyBorder="1" applyAlignment="1" applyProtection="1">
      <alignment horizontal="right" vertical="center"/>
    </xf>
    <xf numFmtId="49" fontId="56" fillId="0" borderId="36" xfId="76" applyNumberFormat="1" applyFont="1" applyFill="1" applyBorder="1" applyAlignment="1" applyProtection="1">
      <alignment horizontal="center" vertical="center" wrapText="1"/>
    </xf>
    <xf numFmtId="0" fontId="40" fillId="6" borderId="0" xfId="77" applyFont="1" applyFill="1" applyBorder="1" applyAlignment="1" applyProtection="1">
      <alignment horizontal="center" vertical="center" wrapText="1"/>
    </xf>
    <xf numFmtId="0" fontId="5" fillId="0" borderId="0" xfId="77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0" fontId="5" fillId="0" borderId="27" xfId="77" applyFont="1" applyFill="1" applyBorder="1" applyAlignment="1" applyProtection="1">
      <alignment vertical="center" wrapText="1"/>
    </xf>
    <xf numFmtId="0" fontId="78" fillId="0" borderId="0" xfId="77" applyFont="1" applyFill="1" applyBorder="1" applyAlignment="1" applyProtection="1">
      <alignment vertical="center" wrapText="1"/>
    </xf>
    <xf numFmtId="49" fontId="78" fillId="0" borderId="0" xfId="77" applyNumberFormat="1" applyFont="1" applyFill="1" applyBorder="1" applyAlignment="1" applyProtection="1">
      <alignment vertical="center" wrapText="1"/>
    </xf>
    <xf numFmtId="0" fontId="78" fillId="0" borderId="0" xfId="77" applyFont="1" applyFill="1" applyBorder="1" applyAlignment="1" applyProtection="1">
      <alignment horizontal="center" vertical="center" wrapText="1"/>
    </xf>
    <xf numFmtId="0" fontId="32" fillId="0" borderId="0" xfId="77" applyFont="1" applyFill="1" applyBorder="1" applyAlignment="1" applyProtection="1">
      <alignment vertical="center" wrapText="1"/>
    </xf>
    <xf numFmtId="49" fontId="5" fillId="0" borderId="27" xfId="0" applyFont="1" applyBorder="1">
      <alignment vertical="top"/>
    </xf>
    <xf numFmtId="49" fontId="78" fillId="0" borderId="0" xfId="0" applyFont="1" applyFill="1" applyBorder="1" applyProtection="1">
      <alignment vertical="top"/>
    </xf>
    <xf numFmtId="0" fontId="78" fillId="0" borderId="27" xfId="77" applyFont="1" applyFill="1" applyBorder="1" applyAlignment="1" applyProtection="1">
      <alignment horizontal="center" vertical="center" wrapText="1"/>
    </xf>
    <xf numFmtId="0" fontId="78" fillId="0" borderId="27" xfId="77" applyFont="1" applyFill="1" applyBorder="1" applyAlignment="1" applyProtection="1">
      <alignment vertical="center" wrapText="1"/>
    </xf>
    <xf numFmtId="49" fontId="10" fillId="0" borderId="0" xfId="0" applyFont="1" applyBorder="1">
      <alignment vertical="top"/>
    </xf>
    <xf numFmtId="49" fontId="0" fillId="0" borderId="27" xfId="0" applyBorder="1">
      <alignment vertical="top"/>
    </xf>
    <xf numFmtId="49" fontId="78" fillId="0" borderId="0" xfId="0" applyNumberFormat="1" applyFont="1" applyFill="1" applyBorder="1" applyAlignment="1" applyProtection="1">
      <alignment vertical="center"/>
    </xf>
    <xf numFmtId="0" fontId="78" fillId="0" borderId="0" xfId="77" applyFont="1" applyFill="1" applyBorder="1" applyAlignment="1" applyProtection="1">
      <alignment vertical="center" wrapText="1"/>
    </xf>
    <xf numFmtId="49" fontId="78" fillId="0" borderId="0" xfId="77" applyNumberFormat="1" applyFont="1" applyFill="1" applyBorder="1" applyAlignment="1" applyProtection="1">
      <alignment vertical="center" wrapText="1"/>
    </xf>
    <xf numFmtId="0" fontId="78" fillId="0" borderId="0" xfId="77" applyFont="1" applyFill="1" applyBorder="1" applyAlignment="1" applyProtection="1">
      <alignment horizontal="center" vertical="center" wrapText="1"/>
    </xf>
    <xf numFmtId="49" fontId="78" fillId="0" borderId="0" xfId="0" applyFont="1" applyFill="1" applyBorder="1" applyProtection="1">
      <alignment vertical="top"/>
    </xf>
    <xf numFmtId="0" fontId="78" fillId="0" borderId="27" xfId="77" applyFont="1" applyFill="1" applyBorder="1" applyAlignment="1" applyProtection="1">
      <alignment horizontal="center" vertical="center" wrapText="1"/>
    </xf>
    <xf numFmtId="0" fontId="78" fillId="0" borderId="27" xfId="77" applyFont="1" applyFill="1" applyBorder="1" applyAlignment="1" applyProtection="1">
      <alignment vertical="center" wrapText="1"/>
    </xf>
    <xf numFmtId="49" fontId="78" fillId="0" borderId="0" xfId="0" applyNumberFormat="1" applyFont="1" applyFill="1" applyBorder="1" applyAlignment="1" applyProtection="1">
      <alignment vertical="center"/>
    </xf>
    <xf numFmtId="0" fontId="78" fillId="0" borderId="0" xfId="77" applyFont="1" applyFill="1" applyBorder="1" applyAlignment="1" applyProtection="1">
      <alignment vertical="center" wrapText="1"/>
    </xf>
    <xf numFmtId="49" fontId="78" fillId="0" borderId="0" xfId="77" applyNumberFormat="1" applyFont="1" applyFill="1" applyBorder="1" applyAlignment="1" applyProtection="1">
      <alignment vertical="center" wrapText="1"/>
    </xf>
    <xf numFmtId="0" fontId="78" fillId="0" borderId="0" xfId="77" applyFont="1" applyFill="1" applyBorder="1" applyAlignment="1" applyProtection="1">
      <alignment horizontal="center" vertical="center" wrapText="1"/>
    </xf>
    <xf numFmtId="49" fontId="78" fillId="0" borderId="0" xfId="0" applyFont="1" applyFill="1" applyBorder="1" applyProtection="1">
      <alignment vertical="top"/>
    </xf>
    <xf numFmtId="0" fontId="78" fillId="0" borderId="27" xfId="77" applyFont="1" applyFill="1" applyBorder="1" applyAlignment="1" applyProtection="1">
      <alignment horizontal="center" vertical="center" wrapText="1"/>
    </xf>
    <xf numFmtId="0" fontId="78" fillId="0" borderId="27" xfId="77" applyFont="1" applyFill="1" applyBorder="1" applyAlignment="1" applyProtection="1">
      <alignment vertical="center" wrapText="1"/>
    </xf>
    <xf numFmtId="49" fontId="78" fillId="0" borderId="0" xfId="0" applyNumberFormat="1" applyFont="1" applyFill="1" applyBorder="1" applyAlignment="1" applyProtection="1">
      <alignment vertical="center"/>
    </xf>
    <xf numFmtId="0" fontId="78" fillId="0" borderId="0" xfId="77" applyFont="1" applyFill="1" applyBorder="1" applyAlignment="1" applyProtection="1">
      <alignment vertical="center" wrapText="1"/>
    </xf>
    <xf numFmtId="49" fontId="78" fillId="0" borderId="0" xfId="77" applyNumberFormat="1" applyFont="1" applyFill="1" applyBorder="1" applyAlignment="1" applyProtection="1">
      <alignment vertical="center" wrapText="1"/>
    </xf>
    <xf numFmtId="0" fontId="78" fillId="0" borderId="0" xfId="77" applyFont="1" applyFill="1" applyBorder="1" applyAlignment="1" applyProtection="1">
      <alignment horizontal="center" vertical="center" wrapText="1"/>
    </xf>
    <xf numFmtId="49" fontId="78" fillId="0" borderId="0" xfId="0" applyFont="1" applyFill="1" applyBorder="1" applyProtection="1">
      <alignment vertical="top"/>
    </xf>
    <xf numFmtId="0" fontId="78" fillId="0" borderId="27" xfId="77" applyFont="1" applyFill="1" applyBorder="1" applyAlignment="1" applyProtection="1">
      <alignment horizontal="center" vertical="center" wrapText="1"/>
    </xf>
    <xf numFmtId="0" fontId="78" fillId="0" borderId="27" xfId="77" applyFont="1" applyFill="1" applyBorder="1" applyAlignment="1" applyProtection="1">
      <alignment vertical="center" wrapText="1"/>
    </xf>
    <xf numFmtId="49" fontId="78" fillId="0" borderId="0" xfId="0" applyNumberFormat="1" applyFont="1" applyFill="1" applyBorder="1" applyAlignment="1" applyProtection="1">
      <alignment vertical="center"/>
    </xf>
    <xf numFmtId="0" fontId="32" fillId="0" borderId="27" xfId="77" applyFont="1" applyFill="1" applyBorder="1" applyAlignment="1" applyProtection="1">
      <alignment horizontal="center" vertical="center" wrapText="1"/>
    </xf>
    <xf numFmtId="0" fontId="78" fillId="0" borderId="0" xfId="77" applyFont="1" applyFill="1" applyBorder="1" applyAlignment="1" applyProtection="1">
      <alignment vertical="center" wrapText="1"/>
    </xf>
    <xf numFmtId="49" fontId="78" fillId="0" borderId="0" xfId="77" applyNumberFormat="1" applyFont="1" applyFill="1" applyBorder="1" applyAlignment="1" applyProtection="1">
      <alignment vertical="center" wrapText="1"/>
    </xf>
    <xf numFmtId="0" fontId="78" fillId="0" borderId="0" xfId="77" applyFont="1" applyFill="1" applyBorder="1" applyAlignment="1" applyProtection="1">
      <alignment horizontal="center" vertical="center" wrapText="1"/>
    </xf>
    <xf numFmtId="49" fontId="78" fillId="0" borderId="0" xfId="0" applyFont="1" applyFill="1" applyBorder="1" applyProtection="1">
      <alignment vertical="top"/>
    </xf>
    <xf numFmtId="0" fontId="78" fillId="0" borderId="27" xfId="77" applyFont="1" applyFill="1" applyBorder="1" applyAlignment="1" applyProtection="1">
      <alignment horizontal="center" vertical="center" wrapText="1"/>
    </xf>
    <xf numFmtId="0" fontId="78" fillId="0" borderId="27" xfId="77" applyFont="1" applyFill="1" applyBorder="1" applyAlignment="1" applyProtection="1">
      <alignment vertical="center" wrapText="1"/>
    </xf>
    <xf numFmtId="49" fontId="5" fillId="0" borderId="0" xfId="0" applyFont="1" applyBorder="1" applyAlignment="1">
      <alignment vertical="top"/>
    </xf>
    <xf numFmtId="0" fontId="78" fillId="0" borderId="0" xfId="77" applyFont="1" applyFill="1" applyBorder="1" applyAlignment="1" applyProtection="1">
      <alignment vertical="center" wrapText="1"/>
    </xf>
    <xf numFmtId="0" fontId="78" fillId="0" borderId="0" xfId="77" applyFont="1" applyFill="1" applyBorder="1" applyAlignment="1" applyProtection="1">
      <alignment vertical="center" wrapText="1"/>
    </xf>
    <xf numFmtId="49" fontId="78" fillId="0" borderId="0" xfId="77" applyNumberFormat="1" applyFont="1" applyFill="1" applyBorder="1" applyAlignment="1" applyProtection="1">
      <alignment vertical="center" wrapText="1"/>
    </xf>
    <xf numFmtId="0" fontId="78" fillId="0" borderId="0" xfId="77" applyFont="1" applyFill="1" applyBorder="1" applyAlignment="1" applyProtection="1">
      <alignment horizontal="center" vertical="center" wrapText="1"/>
    </xf>
    <xf numFmtId="49" fontId="78" fillId="0" borderId="0" xfId="0" applyFont="1" applyFill="1" applyBorder="1" applyProtection="1">
      <alignment vertical="top"/>
    </xf>
    <xf numFmtId="0" fontId="78" fillId="0" borderId="27" xfId="77" applyFont="1" applyFill="1" applyBorder="1" applyAlignment="1" applyProtection="1">
      <alignment horizontal="center" vertical="center" wrapText="1"/>
    </xf>
    <xf numFmtId="0" fontId="78" fillId="0" borderId="27" xfId="77" applyFont="1" applyFill="1" applyBorder="1" applyAlignment="1" applyProtection="1">
      <alignment vertical="center" wrapText="1"/>
    </xf>
    <xf numFmtId="49" fontId="78" fillId="0" borderId="0" xfId="0" applyNumberFormat="1" applyFont="1" applyFill="1" applyBorder="1" applyAlignment="1" applyProtection="1">
      <alignment vertical="center"/>
    </xf>
    <xf numFmtId="0" fontId="78" fillId="0" borderId="0" xfId="77" applyFont="1" applyFill="1" applyBorder="1" applyAlignment="1" applyProtection="1">
      <alignment vertical="center" wrapText="1"/>
    </xf>
    <xf numFmtId="49" fontId="78" fillId="0" borderId="0" xfId="77" applyNumberFormat="1" applyFont="1" applyFill="1" applyBorder="1" applyAlignment="1" applyProtection="1">
      <alignment vertical="center" wrapText="1"/>
    </xf>
    <xf numFmtId="0" fontId="78" fillId="0" borderId="0" xfId="77" applyFont="1" applyFill="1" applyBorder="1" applyAlignment="1" applyProtection="1">
      <alignment horizontal="center" vertical="center" wrapText="1"/>
    </xf>
    <xf numFmtId="49" fontId="78" fillId="0" borderId="0" xfId="0" applyFont="1" applyFill="1" applyBorder="1" applyProtection="1">
      <alignment vertical="top"/>
    </xf>
    <xf numFmtId="0" fontId="78" fillId="0" borderId="27" xfId="77" applyFont="1" applyFill="1" applyBorder="1" applyAlignment="1" applyProtection="1">
      <alignment horizontal="center" vertical="center" wrapText="1"/>
    </xf>
    <xf numFmtId="0" fontId="78" fillId="0" borderId="27" xfId="77" applyFont="1" applyFill="1" applyBorder="1" applyAlignment="1" applyProtection="1">
      <alignment vertical="center" wrapText="1"/>
    </xf>
    <xf numFmtId="49" fontId="78" fillId="0" borderId="0" xfId="0" applyNumberFormat="1" applyFont="1" applyFill="1" applyBorder="1" applyAlignment="1" applyProtection="1">
      <alignment vertical="center"/>
    </xf>
    <xf numFmtId="49" fontId="10" fillId="0" borderId="0" xfId="0" applyFont="1">
      <alignment vertical="top"/>
    </xf>
    <xf numFmtId="0" fontId="78" fillId="0" borderId="0" xfId="77" applyFont="1" applyFill="1" applyBorder="1" applyAlignment="1" applyProtection="1">
      <alignment vertical="center" wrapText="1"/>
    </xf>
    <xf numFmtId="49" fontId="78" fillId="0" borderId="0" xfId="77" applyNumberFormat="1" applyFont="1" applyFill="1" applyBorder="1" applyAlignment="1" applyProtection="1">
      <alignment vertical="center" wrapText="1"/>
    </xf>
    <xf numFmtId="0" fontId="78" fillId="0" borderId="0" xfId="77" applyFont="1" applyFill="1" applyBorder="1" applyAlignment="1" applyProtection="1">
      <alignment horizontal="center" vertical="center" wrapText="1"/>
    </xf>
    <xf numFmtId="49" fontId="78" fillId="0" borderId="0" xfId="0" applyFont="1" applyBorder="1">
      <alignment vertical="top"/>
    </xf>
    <xf numFmtId="49" fontId="78" fillId="0" borderId="0" xfId="0" applyNumberFormat="1" applyFont="1" applyBorder="1" applyAlignment="1">
      <alignment vertical="center"/>
    </xf>
    <xf numFmtId="0" fontId="32" fillId="6" borderId="0" xfId="77" applyFont="1" applyFill="1" applyBorder="1" applyAlignment="1" applyProtection="1">
      <alignment vertical="center" wrapText="1"/>
    </xf>
    <xf numFmtId="0" fontId="10" fillId="0" borderId="0" xfId="77" applyFont="1" applyFill="1" applyBorder="1" applyAlignment="1" applyProtection="1">
      <alignment horizontal="center" vertical="center" wrapText="1"/>
    </xf>
    <xf numFmtId="0" fontId="10" fillId="0" borderId="0" xfId="77" applyFont="1" applyFill="1" applyBorder="1" applyAlignment="1" applyProtection="1">
      <alignment vertical="center" wrapText="1"/>
    </xf>
    <xf numFmtId="0" fontId="10" fillId="0" borderId="0" xfId="77" applyFont="1" applyFill="1" applyAlignment="1" applyProtection="1">
      <alignment horizontal="center" vertical="center" wrapText="1"/>
    </xf>
    <xf numFmtId="49" fontId="5" fillId="13" borderId="24" xfId="76" applyNumberFormat="1" applyFont="1" applyFill="1" applyBorder="1" applyAlignment="1" applyProtection="1">
      <alignment horizontal="center" vertical="center" wrapText="1"/>
    </xf>
    <xf numFmtId="0" fontId="78" fillId="0" borderId="0" xfId="77" applyFont="1" applyFill="1" applyAlignment="1" applyProtection="1">
      <alignment vertical="center" wrapText="1"/>
    </xf>
    <xf numFmtId="0" fontId="40" fillId="6" borderId="0" xfId="77" applyFont="1" applyFill="1" applyBorder="1" applyAlignment="1" applyProtection="1">
      <alignment vertical="top" wrapText="1"/>
    </xf>
    <xf numFmtId="49" fontId="78" fillId="0" borderId="0" xfId="0" applyFont="1">
      <alignment vertical="top"/>
    </xf>
    <xf numFmtId="0" fontId="78" fillId="0" borderId="0" xfId="76" applyNumberFormat="1" applyFont="1" applyFill="1" applyBorder="1" applyAlignment="1" applyProtection="1">
      <alignment vertical="center" wrapText="1"/>
    </xf>
    <xf numFmtId="49" fontId="78" fillId="0" borderId="0" xfId="0" applyFont="1" applyAlignment="1">
      <alignment vertical="top"/>
    </xf>
    <xf numFmtId="0" fontId="78" fillId="0" borderId="0" xfId="0" applyNumberFormat="1" applyFont="1" applyFill="1" applyBorder="1" applyAlignment="1">
      <alignment vertical="center"/>
    </xf>
    <xf numFmtId="49" fontId="78" fillId="0" borderId="0" xfId="77" applyNumberFormat="1" applyFont="1" applyFill="1" applyAlignment="1" applyProtection="1">
      <alignment vertical="center" wrapText="1"/>
    </xf>
    <xf numFmtId="0" fontId="78" fillId="0" borderId="0" xfId="77" applyFont="1" applyFill="1" applyBorder="1" applyAlignment="1" applyProtection="1">
      <alignment vertical="center" wrapText="1"/>
    </xf>
    <xf numFmtId="49" fontId="78" fillId="0" borderId="0" xfId="0" applyFont="1" applyBorder="1">
      <alignment vertical="top"/>
    </xf>
    <xf numFmtId="49" fontId="78" fillId="0" borderId="0" xfId="0" applyNumberFormat="1" applyFont="1" applyAlignment="1">
      <alignment vertical="center"/>
    </xf>
    <xf numFmtId="0" fontId="78" fillId="0" borderId="0" xfId="77" applyFont="1" applyFill="1" applyAlignment="1" applyProtection="1">
      <alignment horizontal="center" vertical="center" wrapText="1"/>
    </xf>
    <xf numFmtId="0" fontId="78" fillId="0" borderId="0" xfId="0" applyNumberFormat="1" applyFont="1" applyFill="1" applyBorder="1" applyAlignment="1">
      <alignment horizontal="center" vertical="center"/>
    </xf>
    <xf numFmtId="0" fontId="78" fillId="0" borderId="0" xfId="77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5" fillId="0" borderId="6" xfId="74" applyFont="1" applyFill="1" applyBorder="1" applyAlignment="1" applyProtection="1">
      <alignment vertical="top" wrapText="1"/>
    </xf>
    <xf numFmtId="0" fontId="0" fillId="0" borderId="17" xfId="0" applyNumberFormat="1" applyBorder="1" applyAlignment="1">
      <alignment vertical="top" wrapText="1"/>
    </xf>
    <xf numFmtId="0" fontId="5" fillId="0" borderId="17" xfId="74" applyFont="1" applyFill="1" applyBorder="1" applyAlignment="1" applyProtection="1">
      <alignment vertical="center" wrapText="1"/>
    </xf>
    <xf numFmtId="0" fontId="0" fillId="0" borderId="17" xfId="0" applyNumberFormat="1" applyBorder="1">
      <alignment vertical="top"/>
    </xf>
    <xf numFmtId="0" fontId="0" fillId="0" borderId="6" xfId="74" applyFont="1" applyFill="1" applyBorder="1" applyAlignment="1" applyProtection="1">
      <alignment horizontal="right" vertical="top" wrapText="1"/>
    </xf>
    <xf numFmtId="49" fontId="5" fillId="0" borderId="6" xfId="0" applyNumberFormat="1" applyFont="1" applyBorder="1" applyAlignment="1" applyProtection="1">
      <alignment horizontal="right" vertical="top"/>
    </xf>
    <xf numFmtId="49" fontId="5" fillId="0" borderId="17" xfId="0" applyNumberFormat="1" applyFont="1" applyBorder="1" applyAlignment="1" applyProtection="1">
      <alignment horizontal="right" vertical="top"/>
    </xf>
    <xf numFmtId="49" fontId="78" fillId="0" borderId="0" xfId="0" applyFont="1">
      <alignment vertical="top"/>
    </xf>
    <xf numFmtId="0" fontId="78" fillId="0" borderId="0" xfId="77" applyFont="1" applyFill="1" applyBorder="1" applyAlignment="1" applyProtection="1">
      <alignment vertical="center" wrapText="1"/>
    </xf>
    <xf numFmtId="49" fontId="78" fillId="0" borderId="0" xfId="77" applyNumberFormat="1" applyFont="1" applyFill="1" applyBorder="1" applyAlignment="1" applyProtection="1">
      <alignment vertical="center" wrapText="1"/>
    </xf>
    <xf numFmtId="0" fontId="78" fillId="0" borderId="0" xfId="77" applyFont="1" applyFill="1" applyBorder="1" applyAlignment="1" applyProtection="1">
      <alignment horizontal="center" vertical="center" wrapText="1"/>
    </xf>
    <xf numFmtId="49" fontId="78" fillId="0" borderId="0" xfId="0" applyFont="1" applyFill="1" applyBorder="1" applyProtection="1">
      <alignment vertical="top"/>
    </xf>
    <xf numFmtId="49" fontId="78" fillId="0" borderId="0" xfId="0" applyFont="1" applyBorder="1">
      <alignment vertical="top"/>
    </xf>
    <xf numFmtId="49" fontId="78" fillId="0" borderId="0" xfId="0" applyNumberFormat="1" applyFont="1" applyBorder="1" applyAlignment="1">
      <alignment vertical="center"/>
    </xf>
    <xf numFmtId="49" fontId="78" fillId="0" borderId="0" xfId="0" applyNumberFormat="1" applyFont="1" applyAlignment="1">
      <alignment vertical="center"/>
    </xf>
    <xf numFmtId="0" fontId="5" fillId="9" borderId="6" xfId="77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6" xfId="77" applyNumberFormat="1" applyFont="1" applyFill="1" applyBorder="1" applyAlignment="1" applyProtection="1">
      <alignment horizontal="left" vertical="center" wrapText="1" indent="7"/>
      <protection locked="0"/>
    </xf>
    <xf numFmtId="49" fontId="5" fillId="9" borderId="6" xfId="77" applyNumberFormat="1" applyFont="1" applyFill="1" applyBorder="1" applyAlignment="1" applyProtection="1">
      <alignment horizontal="left" vertical="center" wrapText="1" indent="4"/>
      <protection locked="0"/>
    </xf>
    <xf numFmtId="49" fontId="5" fillId="9" borderId="6" xfId="72" applyNumberFormat="1" applyFont="1" applyFill="1" applyBorder="1" applyAlignment="1" applyProtection="1">
      <alignment horizontal="left" vertical="center" wrapText="1"/>
      <protection locked="0"/>
    </xf>
    <xf numFmtId="49" fontId="5" fillId="2" borderId="6" xfId="31" applyNumberFormat="1" applyFont="1" applyFill="1" applyBorder="1" applyAlignment="1" applyProtection="1">
      <alignment horizontal="left" vertical="center" wrapText="1"/>
      <protection locked="0"/>
    </xf>
    <xf numFmtId="4" fontId="0" fillId="9" borderId="6" xfId="0" applyNumberFormat="1" applyFill="1" applyBorder="1" applyAlignment="1" applyProtection="1">
      <alignment horizontal="right" vertical="center" wrapText="1"/>
      <protection locked="0"/>
    </xf>
    <xf numFmtId="49" fontId="78" fillId="0" borderId="0" xfId="0" applyFont="1">
      <alignment vertical="top"/>
    </xf>
    <xf numFmtId="173" fontId="5" fillId="9" borderId="6" xfId="31" applyNumberFormat="1" applyFont="1" applyFill="1" applyBorder="1" applyAlignment="1" applyProtection="1">
      <alignment horizontal="right" vertical="center" wrapText="1"/>
      <protection locked="0"/>
    </xf>
    <xf numFmtId="0" fontId="78" fillId="0" borderId="0" xfId="77" applyFont="1" applyFill="1" applyBorder="1" applyAlignment="1" applyProtection="1">
      <alignment vertical="center" wrapText="1"/>
    </xf>
    <xf numFmtId="49" fontId="78" fillId="0" borderId="0" xfId="77" applyNumberFormat="1" applyFont="1" applyFill="1" applyBorder="1" applyAlignment="1" applyProtection="1">
      <alignment vertical="center" wrapText="1"/>
    </xf>
    <xf numFmtId="0" fontId="78" fillId="0" borderId="0" xfId="77" applyFont="1" applyFill="1" applyBorder="1" applyAlignment="1" applyProtection="1">
      <alignment horizontal="center" vertical="center" wrapText="1"/>
    </xf>
    <xf numFmtId="49" fontId="78" fillId="0" borderId="0" xfId="0" applyFont="1" applyFill="1" applyBorder="1" applyProtection="1">
      <alignment vertical="top"/>
    </xf>
    <xf numFmtId="49" fontId="78" fillId="0" borderId="0" xfId="0" applyFont="1" applyBorder="1">
      <alignment vertical="top"/>
    </xf>
    <xf numFmtId="49" fontId="78" fillId="0" borderId="0" xfId="0" applyNumberFormat="1" applyFont="1" applyBorder="1" applyAlignment="1">
      <alignment vertical="center"/>
    </xf>
    <xf numFmtId="49" fontId="78" fillId="0" borderId="0" xfId="0" applyNumberFormat="1" applyFont="1" applyAlignment="1">
      <alignment vertical="center"/>
    </xf>
    <xf numFmtId="49" fontId="5" fillId="9" borderId="6" xfId="76" applyNumberFormat="1" applyFont="1" applyFill="1" applyBorder="1" applyAlignment="1" applyProtection="1">
      <alignment horizontal="left" vertical="center" wrapText="1"/>
      <protection locked="0"/>
    </xf>
    <xf numFmtId="0" fontId="39" fillId="0" borderId="6" xfId="0" applyNumberFormat="1" applyFont="1" applyFill="1" applyBorder="1" applyAlignment="1" applyProtection="1">
      <alignment horizontal="left" vertical="center"/>
    </xf>
    <xf numFmtId="49" fontId="74" fillId="9" borderId="6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6" xfId="76" applyNumberFormat="1" applyFont="1" applyFill="1" applyBorder="1" applyAlignment="1" applyProtection="1">
      <alignment horizontal="center" vertical="center" wrapText="1"/>
      <protection locked="0"/>
    </xf>
    <xf numFmtId="0" fontId="5" fillId="9" borderId="6" xfId="77" applyNumberFormat="1" applyFont="1" applyFill="1" applyBorder="1" applyAlignment="1" applyProtection="1">
      <alignment horizontal="left" vertical="center" wrapText="1"/>
      <protection locked="0"/>
    </xf>
    <xf numFmtId="173" fontId="5" fillId="0" borderId="6" xfId="31" applyNumberFormat="1" applyFont="1" applyFill="1" applyBorder="1" applyAlignment="1" applyProtection="1">
      <alignment horizontal="right" vertical="center" wrapText="1"/>
    </xf>
    <xf numFmtId="173" fontId="5" fillId="0" borderId="6" xfId="31" applyNumberFormat="1" applyFont="1" applyFill="1" applyBorder="1" applyAlignment="1" applyProtection="1">
      <alignment vertical="center" wrapText="1"/>
    </xf>
    <xf numFmtId="4" fontId="5" fillId="0" borderId="6" xfId="77" applyNumberFormat="1" applyFont="1" applyFill="1" applyBorder="1" applyAlignment="1" applyProtection="1">
      <alignment horizontal="left" vertical="center" wrapText="1"/>
    </xf>
    <xf numFmtId="49" fontId="0" fillId="6" borderId="6" xfId="76" applyNumberFormat="1" applyFont="1" applyFill="1" applyBorder="1" applyAlignment="1" applyProtection="1">
      <alignment horizontal="center" vertical="center" wrapText="1"/>
    </xf>
    <xf numFmtId="0" fontId="78" fillId="0" borderId="0" xfId="77" applyFont="1" applyFill="1" applyAlignment="1" applyProtection="1">
      <alignment vertical="top" wrapText="1"/>
    </xf>
    <xf numFmtId="0" fontId="78" fillId="0" borderId="0" xfId="0" applyNumberFormat="1" applyFont="1" applyFill="1" applyBorder="1" applyAlignment="1">
      <alignment horizontal="center" vertical="center"/>
    </xf>
    <xf numFmtId="0" fontId="78" fillId="0" borderId="0" xfId="77" applyFont="1" applyFill="1" applyBorder="1" applyAlignment="1" applyProtection="1">
      <alignment horizontal="center" vertical="center" wrapText="1"/>
    </xf>
    <xf numFmtId="49" fontId="0" fillId="9" borderId="6" xfId="0" applyNumberFormat="1" applyFill="1" applyBorder="1" applyAlignment="1" applyProtection="1">
      <alignment horizontal="left" vertical="center" wrapText="1"/>
      <protection locked="0"/>
    </xf>
    <xf numFmtId="22" fontId="5" fillId="0" borderId="0" xfId="72" applyNumberFormat="1" applyFont="1" applyAlignment="1" applyProtection="1">
      <alignment horizontal="left" vertical="center" wrapText="1"/>
    </xf>
    <xf numFmtId="49" fontId="0" fillId="8" borderId="6" xfId="76" applyNumberFormat="1" applyFont="1" applyFill="1" applyBorder="1" applyAlignment="1" applyProtection="1">
      <alignment horizontal="left" vertical="center" wrapText="1" indent="1"/>
    </xf>
    <xf numFmtId="0" fontId="5" fillId="8" borderId="6" xfId="75" applyNumberFormat="1" applyFont="1" applyFill="1" applyBorder="1" applyAlignment="1" applyProtection="1">
      <alignment horizontal="left" vertical="center" wrapText="1" indent="1"/>
    </xf>
    <xf numFmtId="0" fontId="0" fillId="2" borderId="6" xfId="31" applyNumberFormat="1" applyFont="1" applyFill="1" applyBorder="1" applyAlignment="1" applyProtection="1">
      <alignment horizontal="left" vertical="center" wrapText="1" indent="2"/>
      <protection locked="0"/>
    </xf>
    <xf numFmtId="49" fontId="74" fillId="2" borderId="14" xfId="31" applyNumberFormat="1" applyFont="1" applyFill="1" applyBorder="1" applyAlignment="1" applyProtection="1">
      <alignment horizontal="left" vertical="center" wrapText="1"/>
      <protection locked="0"/>
    </xf>
    <xf numFmtId="49" fontId="32" fillId="0" borderId="6" xfId="38" applyNumberFormat="1" applyFont="1" applyFill="1" applyBorder="1" applyAlignment="1" applyProtection="1">
      <alignment horizontal="center" vertical="center" wrapText="1"/>
    </xf>
    <xf numFmtId="49" fontId="5" fillId="8" borderId="30" xfId="76" applyNumberFormat="1" applyFont="1" applyFill="1" applyBorder="1" applyAlignment="1" applyProtection="1">
      <alignment horizontal="center" vertical="center" wrapText="1"/>
    </xf>
    <xf numFmtId="49" fontId="0" fillId="8" borderId="6" xfId="0" applyNumberFormat="1" applyFill="1" applyBorder="1" applyAlignment="1" applyProtection="1">
      <alignment horizontal="left" vertical="center" wrapText="1"/>
    </xf>
    <xf numFmtId="49" fontId="0" fillId="12" borderId="28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6" borderId="0" xfId="64" applyNumberFormat="1" applyFont="1" applyFill="1" applyBorder="1" applyAlignment="1" applyProtection="1">
      <alignment horizontal="justify" vertical="top" wrapText="1"/>
    </xf>
    <xf numFmtId="49" fontId="13" fillId="6" borderId="0" xfId="64" applyFont="1" applyFill="1" applyBorder="1" applyAlignment="1">
      <alignment horizontal="left" vertical="top" wrapText="1" indent="1"/>
    </xf>
    <xf numFmtId="49" fontId="74" fillId="0" borderId="0" xfId="31" applyNumberFormat="1" applyBorder="1" applyAlignment="1" applyProtection="1">
      <alignment vertical="center"/>
    </xf>
    <xf numFmtId="0" fontId="17" fillId="14" borderId="37" xfId="29" applyNumberFormat="1" applyFont="1" applyFill="1" applyBorder="1" applyAlignment="1" applyProtection="1">
      <alignment horizontal="left" vertical="center" wrapText="1" indent="1"/>
    </xf>
    <xf numFmtId="0" fontId="17" fillId="14" borderId="38" xfId="29" applyNumberFormat="1" applyFont="1" applyFill="1" applyBorder="1" applyAlignment="1" applyProtection="1">
      <alignment horizontal="left" vertical="center" wrapText="1" indent="1"/>
    </xf>
    <xf numFmtId="0" fontId="13" fillId="6" borderId="0" xfId="64" applyNumberFormat="1" applyFont="1" applyFill="1" applyBorder="1" applyAlignment="1">
      <alignment horizontal="justify" vertical="center" wrapText="1"/>
    </xf>
    <xf numFmtId="49" fontId="13" fillId="6" borderId="29" xfId="64" applyFont="1" applyFill="1" applyBorder="1" applyAlignment="1">
      <alignment vertical="center" wrapText="1"/>
    </xf>
    <xf numFmtId="49" fontId="13" fillId="6" borderId="0" xfId="64" applyFont="1" applyFill="1" applyBorder="1" applyAlignment="1">
      <alignment vertical="center" wrapText="1"/>
    </xf>
    <xf numFmtId="49" fontId="13" fillId="6" borderId="29" xfId="64" applyFont="1" applyFill="1" applyBorder="1" applyAlignment="1">
      <alignment horizontal="left" vertical="center" wrapText="1"/>
    </xf>
    <xf numFmtId="49" fontId="13" fillId="6" borderId="0" xfId="64" applyFont="1" applyFill="1" applyBorder="1" applyAlignment="1">
      <alignment horizontal="left" vertical="center" wrapText="1"/>
    </xf>
    <xf numFmtId="49" fontId="74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6" borderId="0" xfId="64" applyFont="1" applyFill="1" applyBorder="1" applyAlignment="1">
      <alignment horizontal="left" wrapText="1"/>
    </xf>
    <xf numFmtId="0" fontId="17" fillId="0" borderId="0" xfId="23" applyFont="1" applyFill="1" applyBorder="1" applyAlignment="1" applyProtection="1">
      <alignment horizontal="right" vertical="top" wrapText="1" indent="1"/>
    </xf>
    <xf numFmtId="49" fontId="13" fillId="6" borderId="0" xfId="64" applyFont="1" applyFill="1" applyBorder="1" applyAlignment="1">
      <alignment horizontal="justify" vertical="justify" wrapText="1"/>
    </xf>
    <xf numFmtId="0" fontId="17" fillId="0" borderId="0" xfId="23" applyFont="1" applyFill="1" applyBorder="1" applyAlignment="1" applyProtection="1">
      <alignment horizontal="left" vertical="top" wrapText="1"/>
    </xf>
    <xf numFmtId="0" fontId="13" fillId="6" borderId="0" xfId="64" applyNumberFormat="1" applyFont="1" applyFill="1" applyBorder="1" applyAlignment="1">
      <alignment horizontal="justify" vertical="top" wrapText="1"/>
    </xf>
    <xf numFmtId="0" fontId="17" fillId="0" borderId="0" xfId="23" applyFont="1" applyFill="1" applyBorder="1" applyAlignment="1" applyProtection="1">
      <alignment horizontal="right" vertical="top" wrapText="1"/>
    </xf>
    <xf numFmtId="0" fontId="17" fillId="0" borderId="13" xfId="78" applyFont="1" applyBorder="1" applyAlignment="1">
      <alignment horizontal="center" vertical="center" wrapText="1"/>
    </xf>
    <xf numFmtId="0" fontId="17" fillId="0" borderId="14" xfId="78" applyFont="1" applyBorder="1" applyAlignment="1">
      <alignment horizontal="center" vertical="center" wrapText="1"/>
    </xf>
    <xf numFmtId="0" fontId="7" fillId="0" borderId="0" xfId="75" applyFont="1" applyAlignment="1" applyProtection="1">
      <alignment horizontal="left" vertical="top" wrapText="1"/>
    </xf>
    <xf numFmtId="14" fontId="5" fillId="8" borderId="17" xfId="76" applyNumberFormat="1" applyFont="1" applyFill="1" applyBorder="1" applyAlignment="1" applyProtection="1">
      <alignment horizontal="left" vertical="center" wrapText="1" indent="1"/>
    </xf>
    <xf numFmtId="14" fontId="5" fillId="8" borderId="26" xfId="76" applyNumberFormat="1" applyFont="1" applyFill="1" applyBorder="1" applyAlignment="1" applyProtection="1">
      <alignment horizontal="left" vertical="center" wrapText="1" indent="1"/>
    </xf>
    <xf numFmtId="0" fontId="32" fillId="0" borderId="27" xfId="77" applyFont="1" applyFill="1" applyBorder="1" applyAlignment="1" applyProtection="1">
      <alignment horizontal="center" vertical="center" wrapText="1"/>
    </xf>
    <xf numFmtId="0" fontId="5" fillId="0" borderId="6" xfId="77" applyFont="1" applyFill="1" applyBorder="1" applyAlignment="1" applyProtection="1">
      <alignment horizontal="center" vertical="center" wrapText="1"/>
    </xf>
    <xf numFmtId="0" fontId="5" fillId="8" borderId="17" xfId="77" applyNumberFormat="1" applyFont="1" applyFill="1" applyBorder="1" applyAlignment="1" applyProtection="1">
      <alignment horizontal="left" vertical="center" wrapText="1" indent="1"/>
    </xf>
    <xf numFmtId="0" fontId="5" fillId="8" borderId="26" xfId="77" applyNumberFormat="1" applyFont="1" applyFill="1" applyBorder="1" applyAlignment="1" applyProtection="1">
      <alignment horizontal="left" vertical="center" wrapText="1" indent="1"/>
    </xf>
    <xf numFmtId="14" fontId="32" fillId="0" borderId="17" xfId="76" applyNumberFormat="1" applyFont="1" applyFill="1" applyBorder="1" applyAlignment="1" applyProtection="1">
      <alignment horizontal="center" vertical="center" wrapText="1"/>
    </xf>
    <xf numFmtId="14" fontId="32" fillId="0" borderId="26" xfId="76" applyNumberFormat="1" applyFont="1" applyFill="1" applyBorder="1" applyAlignment="1" applyProtection="1">
      <alignment horizontal="center" vertical="center" wrapText="1"/>
    </xf>
    <xf numFmtId="175" fontId="5" fillId="0" borderId="14" xfId="77" applyNumberFormat="1" applyFont="1" applyFill="1" applyBorder="1" applyAlignment="1" applyProtection="1">
      <alignment horizontal="center" vertical="center" wrapText="1"/>
    </xf>
    <xf numFmtId="175" fontId="5" fillId="0" borderId="13" xfId="77" applyNumberFormat="1" applyFont="1" applyFill="1" applyBorder="1" applyAlignment="1" applyProtection="1">
      <alignment horizontal="center" vertical="center" wrapText="1"/>
    </xf>
    <xf numFmtId="175" fontId="5" fillId="0" borderId="6" xfId="77" applyNumberFormat="1" applyFont="1" applyFill="1" applyBorder="1" applyAlignment="1" applyProtection="1">
      <alignment horizontal="center" vertical="center" wrapText="1"/>
    </xf>
    <xf numFmtId="49" fontId="28" fillId="0" borderId="15" xfId="38" applyNumberFormat="1" applyFont="1" applyFill="1" applyBorder="1" applyAlignment="1" applyProtection="1">
      <alignment horizontal="center" vertical="center" wrapText="1"/>
    </xf>
    <xf numFmtId="0" fontId="17" fillId="0" borderId="13" xfId="37" applyFont="1" applyFill="1" applyBorder="1" applyAlignment="1" applyProtection="1">
      <alignment horizontal="left" vertical="center" wrapText="1" indent="1"/>
    </xf>
    <xf numFmtId="0" fontId="17" fillId="0" borderId="6" xfId="37" applyFont="1" applyFill="1" applyBorder="1" applyAlignment="1" applyProtection="1">
      <alignment horizontal="left" vertical="center" wrapText="1" indent="1"/>
    </xf>
    <xf numFmtId="0" fontId="17" fillId="0" borderId="14" xfId="37" applyFont="1" applyFill="1" applyBorder="1" applyAlignment="1" applyProtection="1">
      <alignment horizontal="left" vertical="center" wrapText="1" indent="1"/>
    </xf>
    <xf numFmtId="0" fontId="5" fillId="0" borderId="0" xfId="77" applyFont="1" applyFill="1" applyBorder="1" applyAlignment="1" applyProtection="1">
      <alignment horizontal="center" vertical="center" wrapText="1"/>
    </xf>
    <xf numFmtId="49" fontId="5" fillId="0" borderId="0" xfId="76" applyNumberFormat="1" applyFont="1" applyFill="1" applyBorder="1" applyAlignment="1" applyProtection="1">
      <alignment horizontal="center" vertical="center" wrapText="1"/>
    </xf>
    <xf numFmtId="4" fontId="5" fillId="0" borderId="6" xfId="39" applyFont="1" applyFill="1" applyBorder="1" applyAlignment="1" applyProtection="1">
      <alignment horizontal="center" vertical="center" wrapText="1"/>
    </xf>
    <xf numFmtId="49" fontId="5" fillId="0" borderId="6" xfId="38" applyNumberFormat="1" applyFont="1" applyFill="1" applyBorder="1" applyAlignment="1" applyProtection="1">
      <alignment horizontal="center" vertical="center" wrapText="1"/>
    </xf>
    <xf numFmtId="49" fontId="0" fillId="8" borderId="6" xfId="0" applyNumberFormat="1" applyFill="1" applyBorder="1" applyAlignment="1" applyProtection="1">
      <alignment horizontal="left" vertical="center" wrapText="1"/>
    </xf>
    <xf numFmtId="49" fontId="5" fillId="8" borderId="30" xfId="76" applyNumberFormat="1" applyFont="1" applyFill="1" applyBorder="1" applyAlignment="1" applyProtection="1">
      <alignment horizontal="center" vertical="center" wrapText="1"/>
    </xf>
    <xf numFmtId="49" fontId="0" fillId="8" borderId="6" xfId="0" applyFill="1" applyBorder="1" applyProtection="1">
      <alignment vertical="top"/>
    </xf>
    <xf numFmtId="49" fontId="0" fillId="0" borderId="6" xfId="0" applyBorder="1">
      <alignment vertical="top"/>
    </xf>
    <xf numFmtId="0" fontId="0" fillId="8" borderId="6" xfId="0" applyNumberFormat="1" applyFill="1" applyBorder="1" applyAlignment="1" applyProtection="1">
      <alignment horizontal="left" vertical="center" wrapText="1"/>
    </xf>
    <xf numFmtId="0" fontId="0" fillId="0" borderId="6" xfId="0" applyNumberFormat="1" applyBorder="1" applyAlignment="1">
      <alignment horizontal="center" vertical="center"/>
    </xf>
    <xf numFmtId="0" fontId="5" fillId="8" borderId="17" xfId="38" applyNumberFormat="1" applyFont="1" applyFill="1" applyBorder="1" applyAlignment="1" applyProtection="1">
      <alignment horizontal="left" vertical="center" wrapText="1"/>
    </xf>
    <xf numFmtId="0" fontId="5" fillId="8" borderId="26" xfId="38" applyNumberFormat="1" applyFont="1" applyFill="1" applyBorder="1" applyAlignment="1" applyProtection="1">
      <alignment horizontal="left" vertical="center" wrapText="1"/>
    </xf>
    <xf numFmtId="49" fontId="0" fillId="8" borderId="26" xfId="0" applyFill="1" applyBorder="1" applyAlignment="1" applyProtection="1">
      <alignment horizontal="left" vertical="top"/>
    </xf>
    <xf numFmtId="49" fontId="0" fillId="8" borderId="25" xfId="0" applyFill="1" applyBorder="1" applyAlignment="1" applyProtection="1">
      <alignment horizontal="left" vertical="top"/>
    </xf>
    <xf numFmtId="0" fontId="5" fillId="8" borderId="17" xfId="76" applyNumberFormat="1" applyFont="1" applyFill="1" applyBorder="1" applyAlignment="1" applyProtection="1">
      <alignment horizontal="left" vertical="center" wrapText="1"/>
    </xf>
    <xf numFmtId="0" fontId="5" fillId="8" borderId="26" xfId="76" applyNumberFormat="1" applyFont="1" applyFill="1" applyBorder="1" applyAlignment="1" applyProtection="1">
      <alignment horizontal="left" vertical="center" wrapText="1"/>
    </xf>
    <xf numFmtId="0" fontId="5" fillId="8" borderId="25" xfId="76" applyNumberFormat="1" applyFont="1" applyFill="1" applyBorder="1" applyAlignment="1" applyProtection="1">
      <alignment horizontal="left" vertical="center" wrapText="1"/>
    </xf>
    <xf numFmtId="0" fontId="5" fillId="8" borderId="6" xfId="76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0" fillId="0" borderId="0" xfId="0" quotePrefix="1" applyNumberFormat="1" applyAlignment="1">
      <alignment horizontal="left" vertical="top" wrapText="1" indent="1"/>
    </xf>
    <xf numFmtId="0" fontId="0" fillId="0" borderId="0" xfId="0" applyNumberFormat="1" applyAlignment="1">
      <alignment horizontal="left" vertical="top" wrapText="1" indent="1"/>
    </xf>
    <xf numFmtId="0" fontId="69" fillId="0" borderId="0" xfId="0" applyNumberFormat="1" applyFont="1" applyFill="1" applyBorder="1" applyAlignment="1" applyProtection="1">
      <alignment horizontal="center" vertical="center"/>
    </xf>
    <xf numFmtId="0" fontId="5" fillId="0" borderId="6" xfId="70" applyFont="1" applyFill="1" applyBorder="1" applyAlignment="1" applyProtection="1">
      <alignment horizontal="center" vertical="center" wrapText="1"/>
    </xf>
    <xf numFmtId="49" fontId="28" fillId="6" borderId="16" xfId="38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49" fontId="5" fillId="8" borderId="17" xfId="38" applyNumberFormat="1" applyFont="1" applyFill="1" applyBorder="1" applyAlignment="1" applyProtection="1">
      <alignment horizontal="left" vertical="center" wrapText="1"/>
    </xf>
    <xf numFmtId="49" fontId="5" fillId="8" borderId="26" xfId="38" applyNumberFormat="1" applyFont="1" applyFill="1" applyBorder="1" applyAlignment="1" applyProtection="1">
      <alignment horizontal="left" vertical="center" wrapText="1"/>
    </xf>
    <xf numFmtId="49" fontId="5" fillId="8" borderId="25" xfId="38" applyNumberFormat="1" applyFont="1" applyFill="1" applyBorder="1" applyAlignment="1" applyProtection="1">
      <alignment horizontal="left" vertical="center" wrapText="1"/>
    </xf>
    <xf numFmtId="0" fontId="69" fillId="0" borderId="0" xfId="0" applyNumberFormat="1" applyFont="1" applyFill="1" applyBorder="1" applyAlignment="1">
      <alignment horizontal="right" vertical="center"/>
    </xf>
    <xf numFmtId="0" fontId="56" fillId="0" borderId="27" xfId="37" applyFont="1" applyFill="1" applyBorder="1" applyAlignment="1" applyProtection="1">
      <alignment horizontal="left" vertical="center" wrapText="1" indent="1"/>
    </xf>
    <xf numFmtId="0" fontId="56" fillId="0" borderId="26" xfId="37" applyFont="1" applyFill="1" applyBorder="1" applyAlignment="1" applyProtection="1">
      <alignment horizontal="left" vertical="center" wrapText="1" indent="1"/>
    </xf>
    <xf numFmtId="0" fontId="56" fillId="0" borderId="22" xfId="37" applyFont="1" applyFill="1" applyBorder="1" applyAlignment="1" applyProtection="1">
      <alignment horizontal="left" vertical="center" wrapText="1" indent="1"/>
    </xf>
    <xf numFmtId="0" fontId="56" fillId="0" borderId="0" xfId="70" applyFont="1" applyFill="1" applyBorder="1" applyAlignment="1" applyProtection="1">
      <alignment horizontal="right" vertical="center" wrapText="1"/>
    </xf>
    <xf numFmtId="0" fontId="56" fillId="0" borderId="16" xfId="70" applyFont="1" applyFill="1" applyBorder="1" applyAlignment="1" applyProtection="1">
      <alignment horizontal="right" vertical="center" wrapText="1"/>
    </xf>
    <xf numFmtId="0" fontId="5" fillId="0" borderId="6" xfId="70" applyFont="1" applyFill="1" applyBorder="1" applyAlignment="1" applyProtection="1">
      <alignment horizontal="right" vertical="center" wrapText="1"/>
    </xf>
    <xf numFmtId="0" fontId="5" fillId="0" borderId="0" xfId="77" applyFont="1" applyFill="1" applyAlignment="1" applyProtection="1">
      <alignment horizontal="left" vertical="top" wrapText="1"/>
    </xf>
    <xf numFmtId="0" fontId="17" fillId="0" borderId="13" xfId="78" applyFont="1" applyFill="1" applyBorder="1" applyAlignment="1">
      <alignment horizontal="left" vertical="center" wrapText="1" indent="1"/>
    </xf>
    <xf numFmtId="0" fontId="17" fillId="0" borderId="6" xfId="78" applyFont="1" applyFill="1" applyBorder="1" applyAlignment="1">
      <alignment horizontal="left" vertical="center" wrapText="1" indent="1"/>
    </xf>
    <xf numFmtId="0" fontId="17" fillId="0" borderId="14" xfId="78" applyFont="1" applyFill="1" applyBorder="1" applyAlignment="1">
      <alignment horizontal="left" vertical="center" wrapText="1" indent="1"/>
    </xf>
    <xf numFmtId="0" fontId="0" fillId="0" borderId="6" xfId="0" applyNumberForma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center"/>
    </xf>
    <xf numFmtId="0" fontId="5" fillId="0" borderId="6" xfId="77" applyNumberFormat="1" applyFont="1" applyFill="1" applyBorder="1" applyAlignment="1" applyProtection="1">
      <alignment horizontal="left" vertical="top" wrapText="1"/>
    </xf>
    <xf numFmtId="0" fontId="5" fillId="0" borderId="17" xfId="77" applyNumberFormat="1" applyFont="1" applyFill="1" applyBorder="1" applyAlignment="1" applyProtection="1">
      <alignment horizontal="left" vertical="top" wrapText="1"/>
    </xf>
    <xf numFmtId="0" fontId="5" fillId="0" borderId="26" xfId="77" applyNumberFormat="1" applyFont="1" applyFill="1" applyBorder="1" applyAlignment="1" applyProtection="1">
      <alignment horizontal="left" vertical="top" wrapText="1"/>
    </xf>
    <xf numFmtId="0" fontId="5" fillId="0" borderId="25" xfId="77" applyNumberFormat="1" applyFont="1" applyFill="1" applyBorder="1" applyAlignment="1" applyProtection="1">
      <alignment horizontal="left" vertical="top" wrapText="1"/>
    </xf>
    <xf numFmtId="0" fontId="5" fillId="8" borderId="6" xfId="76" applyNumberFormat="1" applyFont="1" applyFill="1" applyBorder="1" applyAlignment="1" applyProtection="1">
      <alignment horizontal="left" vertical="center" wrapText="1" indent="1"/>
    </xf>
    <xf numFmtId="0" fontId="32" fillId="0" borderId="16" xfId="77" applyFont="1" applyFill="1" applyBorder="1" applyAlignment="1" applyProtection="1">
      <alignment horizontal="center" vertical="center" wrapText="1"/>
    </xf>
    <xf numFmtId="0" fontId="0" fillId="12" borderId="14" xfId="70" applyFont="1" applyFill="1" applyBorder="1" applyAlignment="1" applyProtection="1">
      <alignment horizontal="center" vertical="center" wrapText="1"/>
    </xf>
    <xf numFmtId="0" fontId="0" fillId="12" borderId="13" xfId="70" applyFont="1" applyFill="1" applyBorder="1" applyAlignment="1" applyProtection="1">
      <alignment horizontal="center" vertical="center" wrapText="1"/>
    </xf>
    <xf numFmtId="49" fontId="39" fillId="13" borderId="17" xfId="0" applyFont="1" applyFill="1" applyBorder="1" applyAlignment="1" applyProtection="1">
      <alignment horizontal="center" vertical="center" textRotation="90" wrapText="1"/>
    </xf>
    <xf numFmtId="49" fontId="39" fillId="13" borderId="26" xfId="0" applyFont="1" applyFill="1" applyBorder="1" applyAlignment="1" applyProtection="1">
      <alignment horizontal="center" vertical="center" textRotation="90" wrapText="1"/>
    </xf>
    <xf numFmtId="49" fontId="39" fillId="13" borderId="25" xfId="0" applyFont="1" applyFill="1" applyBorder="1" applyAlignment="1" applyProtection="1">
      <alignment horizontal="center" vertical="center" textRotation="90" wrapText="1"/>
    </xf>
    <xf numFmtId="0" fontId="5" fillId="6" borderId="6" xfId="77" applyFont="1" applyFill="1" applyBorder="1" applyAlignment="1" applyProtection="1">
      <alignment horizontal="center" vertical="center" wrapText="1"/>
    </xf>
    <xf numFmtId="0" fontId="0" fillId="6" borderId="14" xfId="52" applyNumberFormat="1" applyFont="1" applyFill="1" applyBorder="1" applyAlignment="1" applyProtection="1">
      <alignment horizontal="center" vertical="center" wrapText="1"/>
    </xf>
    <xf numFmtId="0" fontId="0" fillId="6" borderId="15" xfId="52" applyNumberFormat="1" applyFont="1" applyFill="1" applyBorder="1" applyAlignment="1" applyProtection="1">
      <alignment horizontal="center" vertical="center" wrapText="1"/>
    </xf>
    <xf numFmtId="0" fontId="0" fillId="6" borderId="13" xfId="52" applyNumberFormat="1" applyFont="1" applyFill="1" applyBorder="1" applyAlignment="1" applyProtection="1">
      <alignment horizontal="center" vertical="center" wrapText="1"/>
    </xf>
    <xf numFmtId="0" fontId="5" fillId="12" borderId="14" xfId="68" applyFont="1" applyFill="1" applyBorder="1" applyAlignment="1" applyProtection="1">
      <alignment horizontal="center" vertical="center" wrapText="1"/>
    </xf>
    <xf numFmtId="0" fontId="5" fillId="12" borderId="13" xfId="68" applyFont="1" applyFill="1" applyBorder="1" applyAlignment="1" applyProtection="1">
      <alignment horizontal="center" vertical="center" wrapText="1"/>
    </xf>
    <xf numFmtId="0" fontId="5" fillId="12" borderId="17" xfId="68" applyFont="1" applyFill="1" applyBorder="1" applyAlignment="1" applyProtection="1">
      <alignment horizontal="center" vertical="center" wrapText="1"/>
    </xf>
    <xf numFmtId="0" fontId="5" fillId="12" borderId="25" xfId="68" applyFont="1" applyFill="1" applyBorder="1" applyAlignment="1" applyProtection="1">
      <alignment horizontal="center" vertical="center" wrapText="1"/>
    </xf>
    <xf numFmtId="0" fontId="5" fillId="12" borderId="14" xfId="70" applyFont="1" applyFill="1" applyBorder="1" applyAlignment="1" applyProtection="1">
      <alignment horizontal="center" vertical="center" wrapText="1"/>
    </xf>
    <xf numFmtId="0" fontId="5" fillId="12" borderId="15" xfId="70" applyFont="1" applyFill="1" applyBorder="1" applyAlignment="1" applyProtection="1">
      <alignment horizontal="center" vertical="center" wrapText="1"/>
    </xf>
    <xf numFmtId="0" fontId="5" fillId="12" borderId="13" xfId="70" applyFont="1" applyFill="1" applyBorder="1" applyAlignment="1" applyProtection="1">
      <alignment horizontal="center" vertical="center" wrapText="1"/>
    </xf>
    <xf numFmtId="0" fontId="5" fillId="6" borderId="17" xfId="77" applyFont="1" applyFill="1" applyBorder="1" applyAlignment="1" applyProtection="1">
      <alignment horizontal="center" vertical="center" wrapText="1"/>
    </xf>
    <xf numFmtId="0" fontId="5" fillId="6" borderId="26" xfId="77" applyFont="1" applyFill="1" applyBorder="1" applyAlignment="1" applyProtection="1">
      <alignment horizontal="center" vertical="center" wrapText="1"/>
    </xf>
    <xf numFmtId="0" fontId="5" fillId="6" borderId="25" xfId="77" applyFont="1" applyFill="1" applyBorder="1" applyAlignment="1" applyProtection="1">
      <alignment horizontal="center" vertical="center" wrapText="1"/>
    </xf>
    <xf numFmtId="49" fontId="36" fillId="9" borderId="6" xfId="76" applyNumberFormat="1" applyFont="1" applyFill="1" applyBorder="1" applyAlignment="1" applyProtection="1">
      <alignment horizontal="center" vertical="center" wrapText="1"/>
      <protection locked="0"/>
    </xf>
    <xf numFmtId="49" fontId="5" fillId="11" borderId="6" xfId="76" applyNumberFormat="1" applyFont="1" applyFill="1" applyBorder="1" applyAlignment="1" applyProtection="1">
      <alignment horizontal="center" vertical="center" wrapText="1"/>
    </xf>
    <xf numFmtId="0" fontId="17" fillId="0" borderId="15" xfId="78" applyFont="1" applyBorder="1" applyAlignment="1">
      <alignment horizontal="left" vertical="center" wrapText="1" indent="1"/>
    </xf>
    <xf numFmtId="0" fontId="5" fillId="0" borderId="0" xfId="70" applyFont="1" applyFill="1" applyBorder="1" applyAlignment="1" applyProtection="1">
      <alignment horizontal="right" vertical="center" wrapText="1"/>
    </xf>
    <xf numFmtId="0" fontId="28" fillId="6" borderId="20" xfId="38" applyNumberFormat="1" applyFont="1" applyFill="1" applyBorder="1" applyAlignment="1" applyProtection="1">
      <alignment horizontal="center" vertical="center" wrapText="1"/>
    </xf>
    <xf numFmtId="0" fontId="78" fillId="0" borderId="0" xfId="77" applyFont="1" applyFill="1" applyBorder="1" applyAlignment="1" applyProtection="1">
      <alignment horizontal="center" vertical="center" wrapText="1"/>
    </xf>
    <xf numFmtId="4" fontId="5" fillId="8" borderId="6" xfId="31" applyNumberFormat="1" applyFont="1" applyFill="1" applyBorder="1" applyAlignment="1" applyProtection="1">
      <alignment horizontal="left" vertical="center" wrapText="1"/>
    </xf>
    <xf numFmtId="0" fontId="5" fillId="9" borderId="6" xfId="77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77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77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77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77" applyFont="1" applyFill="1" applyBorder="1" applyAlignment="1" applyProtection="1">
      <alignment horizontal="center" vertical="center" wrapText="1"/>
    </xf>
    <xf numFmtId="49" fontId="0" fillId="9" borderId="6" xfId="76" applyNumberFormat="1" applyFont="1" applyFill="1" applyBorder="1" applyAlignment="1" applyProtection="1">
      <alignment horizontal="center" vertical="center" wrapText="1"/>
      <protection locked="0"/>
    </xf>
    <xf numFmtId="49" fontId="5" fillId="11" borderId="6" xfId="76" applyNumberFormat="1" applyFont="1" applyFill="1" applyBorder="1" applyAlignment="1" applyProtection="1">
      <alignment horizontal="left" vertical="center" wrapText="1" indent="1"/>
    </xf>
    <xf numFmtId="49" fontId="74" fillId="9" borderId="14" xfId="31" applyNumberFormat="1" applyFont="1" applyFill="1" applyBorder="1" applyAlignment="1" applyProtection="1">
      <alignment horizontal="left" vertical="center" wrapText="1" indent="1"/>
      <protection locked="0"/>
    </xf>
    <xf numFmtId="49" fontId="74" fillId="9" borderId="15" xfId="31" applyNumberFormat="1" applyFont="1" applyFill="1" applyBorder="1" applyAlignment="1" applyProtection="1">
      <alignment horizontal="left" vertical="center" wrapText="1" indent="1"/>
      <protection locked="0"/>
    </xf>
    <xf numFmtId="49" fontId="74" fillId="9" borderId="13" xfId="31" applyNumberFormat="1" applyFont="1" applyFill="1" applyBorder="1" applyAlignment="1" applyProtection="1">
      <alignment horizontal="left" vertical="center" wrapText="1" indent="1"/>
      <protection locked="0"/>
    </xf>
    <xf numFmtId="0" fontId="28" fillId="6" borderId="15" xfId="38" applyNumberFormat="1" applyFont="1" applyFill="1" applyBorder="1" applyAlignment="1" applyProtection="1">
      <alignment horizontal="center" vertical="center" wrapText="1"/>
    </xf>
    <xf numFmtId="0" fontId="5" fillId="8" borderId="6" xfId="76" applyNumberFormat="1" applyFont="1" applyFill="1" applyBorder="1" applyAlignment="1" applyProtection="1">
      <alignment horizontal="left" vertical="center" wrapText="1"/>
    </xf>
    <xf numFmtId="49" fontId="39" fillId="13" borderId="6" xfId="0" applyFont="1" applyFill="1" applyBorder="1" applyAlignment="1" applyProtection="1">
      <alignment horizontal="center" vertical="center" textRotation="90" wrapText="1"/>
    </xf>
    <xf numFmtId="0" fontId="46" fillId="0" borderId="0" xfId="70" applyFont="1" applyFill="1" applyBorder="1" applyAlignment="1" applyProtection="1">
      <alignment horizontal="center" vertical="center" wrapText="1"/>
    </xf>
    <xf numFmtId="0" fontId="5" fillId="8" borderId="14" xfId="76" applyNumberFormat="1" applyFont="1" applyFill="1" applyBorder="1" applyAlignment="1" applyProtection="1">
      <alignment horizontal="left" vertical="center" wrapText="1" indent="1"/>
    </xf>
    <xf numFmtId="0" fontId="5" fillId="8" borderId="15" xfId="76" applyNumberFormat="1" applyFont="1" applyFill="1" applyBorder="1" applyAlignment="1" applyProtection="1">
      <alignment horizontal="left" vertical="center" wrapText="1" indent="1"/>
    </xf>
    <xf numFmtId="0" fontId="5" fillId="8" borderId="13" xfId="76" applyNumberFormat="1" applyFont="1" applyFill="1" applyBorder="1" applyAlignment="1" applyProtection="1">
      <alignment horizontal="left" vertical="center" wrapText="1" indent="1"/>
    </xf>
    <xf numFmtId="0" fontId="5" fillId="0" borderId="20" xfId="76" applyNumberFormat="1" applyFont="1" applyFill="1" applyBorder="1" applyAlignment="1" applyProtection="1">
      <alignment horizontal="center" vertical="center" wrapText="1"/>
    </xf>
    <xf numFmtId="0" fontId="46" fillId="0" borderId="16" xfId="70" applyFont="1" applyFill="1" applyBorder="1" applyAlignment="1" applyProtection="1">
      <alignment horizontal="center" vertical="center" wrapText="1"/>
    </xf>
    <xf numFmtId="0" fontId="5" fillId="0" borderId="0" xfId="76" applyNumberFormat="1" applyFont="1" applyFill="1" applyBorder="1" applyAlignment="1" applyProtection="1">
      <alignment horizontal="center" vertical="center" wrapText="1"/>
    </xf>
    <xf numFmtId="0" fontId="10" fillId="0" borderId="0" xfId="77" applyFont="1" applyFill="1" applyAlignment="1" applyProtection="1">
      <alignment horizontal="center" vertical="center" wrapText="1"/>
    </xf>
    <xf numFmtId="0" fontId="32" fillId="6" borderId="0" xfId="77" applyFont="1" applyFill="1" applyBorder="1" applyAlignment="1" applyProtection="1">
      <alignment horizontal="center" vertical="center" wrapText="1"/>
    </xf>
    <xf numFmtId="0" fontId="5" fillId="12" borderId="6" xfId="70" applyFont="1" applyFill="1" applyBorder="1" applyAlignment="1" applyProtection="1">
      <alignment horizontal="center" vertical="center" wrapText="1"/>
    </xf>
    <xf numFmtId="0" fontId="5" fillId="12" borderId="6" xfId="68" applyFont="1" applyFill="1" applyBorder="1" applyAlignment="1" applyProtection="1">
      <alignment horizontal="center" vertical="center" wrapText="1"/>
    </xf>
    <xf numFmtId="0" fontId="0" fillId="12" borderId="6" xfId="70" applyFont="1" applyFill="1" applyBorder="1" applyAlignment="1" applyProtection="1">
      <alignment horizontal="center" vertical="center" wrapText="1"/>
    </xf>
    <xf numFmtId="0" fontId="5" fillId="0" borderId="21" xfId="77" applyNumberFormat="1" applyFont="1" applyFill="1" applyBorder="1" applyAlignment="1" applyProtection="1">
      <alignment horizontal="left" vertical="center" wrapText="1"/>
    </xf>
    <xf numFmtId="0" fontId="5" fillId="0" borderId="27" xfId="77" applyNumberFormat="1" applyFont="1" applyFill="1" applyBorder="1" applyAlignment="1" applyProtection="1">
      <alignment horizontal="left" vertical="center" wrapText="1"/>
    </xf>
    <xf numFmtId="0" fontId="5" fillId="0" borderId="24" xfId="77" applyNumberFormat="1" applyFont="1" applyFill="1" applyBorder="1" applyAlignment="1" applyProtection="1">
      <alignment horizontal="left" vertical="center" wrapText="1"/>
    </xf>
    <xf numFmtId="49" fontId="5" fillId="6" borderId="6" xfId="77" applyNumberFormat="1" applyFont="1" applyFill="1" applyBorder="1" applyAlignment="1" applyProtection="1">
      <alignment horizontal="center" vertical="center" wrapText="1"/>
    </xf>
    <xf numFmtId="0" fontId="5" fillId="0" borderId="17" xfId="77" applyNumberFormat="1" applyFont="1" applyFill="1" applyBorder="1" applyAlignment="1" applyProtection="1">
      <alignment horizontal="left" vertical="center" wrapText="1"/>
    </xf>
    <xf numFmtId="0" fontId="5" fillId="0" borderId="26" xfId="77" applyNumberFormat="1" applyFont="1" applyFill="1" applyBorder="1" applyAlignment="1" applyProtection="1">
      <alignment horizontal="left" vertical="center" wrapText="1"/>
    </xf>
    <xf numFmtId="0" fontId="5" fillId="0" borderId="25" xfId="77" applyNumberFormat="1" applyFont="1" applyFill="1" applyBorder="1" applyAlignment="1" applyProtection="1">
      <alignment horizontal="left" vertical="center" wrapText="1"/>
    </xf>
    <xf numFmtId="0" fontId="32" fillId="0" borderId="6" xfId="77" applyFont="1" applyFill="1" applyBorder="1" applyAlignment="1" applyProtection="1">
      <alignment horizontal="center" vertical="center" wrapText="1"/>
    </xf>
    <xf numFmtId="0" fontId="0" fillId="6" borderId="6" xfId="52" applyNumberFormat="1" applyFont="1" applyFill="1" applyBorder="1" applyAlignment="1" applyProtection="1">
      <alignment horizontal="center" vertical="center" wrapText="1"/>
    </xf>
    <xf numFmtId="0" fontId="28" fillId="6" borderId="0" xfId="38" applyNumberFormat="1" applyFont="1" applyFill="1" applyBorder="1" applyAlignment="1" applyProtection="1">
      <alignment horizontal="center" vertical="center" wrapText="1"/>
    </xf>
    <xf numFmtId="0" fontId="5" fillId="8" borderId="6" xfId="70" applyNumberFormat="1" applyFont="1" applyFill="1" applyBorder="1" applyAlignment="1" applyProtection="1">
      <alignment horizontal="left" vertical="center" wrapText="1"/>
    </xf>
    <xf numFmtId="0" fontId="5" fillId="8" borderId="6" xfId="77" applyNumberFormat="1" applyFont="1" applyFill="1" applyBorder="1" applyAlignment="1" applyProtection="1">
      <alignment horizontal="left" vertical="center" wrapText="1"/>
    </xf>
    <xf numFmtId="0" fontId="5" fillId="6" borderId="6" xfId="77" applyNumberFormat="1" applyFont="1" applyFill="1" applyBorder="1" applyAlignment="1" applyProtection="1">
      <alignment horizontal="left" vertical="center" wrapText="1"/>
    </xf>
    <xf numFmtId="49" fontId="5" fillId="2" borderId="6" xfId="77" applyNumberFormat="1" applyFont="1" applyFill="1" applyBorder="1" applyAlignment="1" applyProtection="1">
      <alignment horizontal="left" vertical="center" wrapText="1" indent="4"/>
      <protection locked="0"/>
    </xf>
    <xf numFmtId="0" fontId="5" fillId="6" borderId="6" xfId="77" applyFont="1" applyFill="1" applyBorder="1" applyAlignment="1" applyProtection="1">
      <alignment horizontal="center" vertical="center"/>
    </xf>
    <xf numFmtId="0" fontId="0" fillId="0" borderId="6" xfId="77" applyFont="1" applyFill="1" applyBorder="1" applyAlignment="1" applyProtection="1">
      <alignment horizontal="left" vertical="center" wrapText="1"/>
    </xf>
    <xf numFmtId="0" fontId="36" fillId="0" borderId="6" xfId="77" applyFont="1" applyFill="1" applyBorder="1" applyAlignment="1" applyProtection="1">
      <alignment horizontal="left" vertical="center" wrapText="1"/>
    </xf>
    <xf numFmtId="0" fontId="0" fillId="0" borderId="6" xfId="77" applyFont="1" applyFill="1" applyBorder="1" applyAlignment="1" applyProtection="1">
      <alignment horizontal="left" vertical="center" wrapText="1" indent="1"/>
    </xf>
    <xf numFmtId="0" fontId="17" fillId="0" borderId="15" xfId="37" applyFont="1" applyFill="1" applyBorder="1" applyAlignment="1" applyProtection="1">
      <alignment horizontal="left" vertical="center" wrapText="1" indent="1"/>
    </xf>
    <xf numFmtId="49" fontId="5" fillId="0" borderId="0" xfId="62" applyBorder="1" applyAlignment="1" applyProtection="1">
      <alignment horizontal="left" vertical="top" wrapText="1"/>
    </xf>
    <xf numFmtId="0" fontId="5" fillId="6" borderId="6" xfId="71" applyNumberFormat="1" applyFont="1" applyFill="1" applyBorder="1" applyAlignment="1" applyProtection="1">
      <alignment horizontal="center" vertical="center" wrapText="1"/>
    </xf>
    <xf numFmtId="49" fontId="5" fillId="0" borderId="0" xfId="62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5" fillId="8" borderId="14" xfId="76" applyNumberFormat="1" applyFont="1" applyFill="1" applyBorder="1" applyAlignment="1" applyProtection="1">
      <alignment horizontal="left" vertical="center" wrapText="1"/>
    </xf>
    <xf numFmtId="0" fontId="5" fillId="8" borderId="15" xfId="76" applyNumberFormat="1" applyFont="1" applyFill="1" applyBorder="1" applyAlignment="1" applyProtection="1">
      <alignment horizontal="left" vertical="center" wrapText="1"/>
    </xf>
    <xf numFmtId="0" fontId="5" fillId="8" borderId="13" xfId="76" applyNumberFormat="1" applyFont="1" applyFill="1" applyBorder="1" applyAlignment="1" applyProtection="1">
      <alignment horizontal="left" vertical="center" wrapText="1"/>
    </xf>
    <xf numFmtId="0" fontId="5" fillId="0" borderId="14" xfId="77" applyNumberFormat="1" applyFont="1" applyFill="1" applyBorder="1" applyAlignment="1" applyProtection="1">
      <alignment horizontal="left" vertical="center" wrapText="1"/>
    </xf>
    <xf numFmtId="0" fontId="5" fillId="0" borderId="15" xfId="77" applyNumberFormat="1" applyFont="1" applyFill="1" applyBorder="1" applyAlignment="1" applyProtection="1">
      <alignment horizontal="left" vertical="center" wrapText="1"/>
    </xf>
    <xf numFmtId="0" fontId="5" fillId="0" borderId="13" xfId="77" applyNumberFormat="1" applyFont="1" applyFill="1" applyBorder="1" applyAlignment="1" applyProtection="1">
      <alignment horizontal="left" vertical="center" wrapText="1"/>
    </xf>
    <xf numFmtId="4" fontId="5" fillId="8" borderId="14" xfId="31" applyNumberFormat="1" applyFont="1" applyFill="1" applyBorder="1" applyAlignment="1" applyProtection="1">
      <alignment horizontal="left" vertical="center" wrapText="1"/>
    </xf>
    <xf numFmtId="4" fontId="5" fillId="8" borderId="15" xfId="31" applyNumberFormat="1" applyFont="1" applyFill="1" applyBorder="1" applyAlignment="1" applyProtection="1">
      <alignment horizontal="left" vertical="center" wrapText="1"/>
    </xf>
    <xf numFmtId="4" fontId="5" fillId="8" borderId="13" xfId="31" applyNumberFormat="1" applyFont="1" applyFill="1" applyBorder="1" applyAlignment="1" applyProtection="1">
      <alignment horizontal="left" vertical="center" wrapText="1"/>
    </xf>
    <xf numFmtId="0" fontId="5" fillId="0" borderId="6" xfId="77" applyNumberFormat="1" applyFont="1" applyFill="1" applyBorder="1" applyAlignment="1" applyProtection="1">
      <alignment horizontal="left" vertical="center" wrapText="1"/>
    </xf>
    <xf numFmtId="0" fontId="0" fillId="0" borderId="6" xfId="0" applyNumberFormat="1" applyFill="1" applyBorder="1" applyAlignment="1" applyProtection="1">
      <alignment horizontal="center" vertical="center"/>
    </xf>
    <xf numFmtId="49" fontId="5" fillId="2" borderId="6" xfId="38" applyNumberFormat="1" applyFont="1" applyFill="1" applyBorder="1" applyAlignment="1" applyProtection="1">
      <alignment horizontal="left" vertical="center" wrapText="1"/>
      <protection locked="0"/>
    </xf>
    <xf numFmtId="49" fontId="0" fillId="2" borderId="6" xfId="0" applyFill="1" applyBorder="1" applyAlignment="1" applyProtection="1">
      <alignment horizontal="left" vertical="top"/>
      <protection locked="0"/>
    </xf>
    <xf numFmtId="0" fontId="0" fillId="6" borderId="6" xfId="44" applyNumberFormat="1" applyFon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left" vertical="center" wrapText="1"/>
      <protection locked="0"/>
    </xf>
    <xf numFmtId="49" fontId="0" fillId="9" borderId="6" xfId="0" applyNumberFormat="1" applyFill="1" applyBorder="1" applyAlignment="1" applyProtection="1">
      <alignment horizontal="left" vertical="center" wrapText="1"/>
      <protection locked="0"/>
    </xf>
    <xf numFmtId="0" fontId="5" fillId="9" borderId="6" xfId="38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 applyAlignment="1">
      <alignment horizontal="left" vertical="top"/>
    </xf>
    <xf numFmtId="0" fontId="5" fillId="11" borderId="6" xfId="76" applyNumberFormat="1" applyFont="1" applyFill="1" applyBorder="1" applyAlignment="1" applyProtection="1">
      <alignment horizontal="left" vertical="center" wrapText="1"/>
    </xf>
    <xf numFmtId="49" fontId="0" fillId="11" borderId="6" xfId="0" applyFill="1" applyBorder="1" applyAlignment="1" applyProtection="1">
      <alignment horizontal="left" vertical="top"/>
    </xf>
    <xf numFmtId="0" fontId="5" fillId="0" borderId="6" xfId="38" applyNumberFormat="1" applyFont="1" applyFill="1" applyBorder="1" applyAlignment="1" applyProtection="1">
      <alignment horizontal="left" vertical="center" wrapText="1"/>
    </xf>
    <xf numFmtId="0" fontId="5" fillId="0" borderId="6" xfId="76" applyNumberFormat="1" applyFont="1" applyFill="1" applyBorder="1" applyAlignment="1" applyProtection="1">
      <alignment horizontal="left" vertical="center" wrapText="1"/>
    </xf>
    <xf numFmtId="0" fontId="5" fillId="11" borderId="6" xfId="76" applyNumberFormat="1" applyFont="1" applyFill="1" applyBorder="1" applyAlignment="1" applyProtection="1">
      <alignment horizontal="center" vertical="center" wrapText="1"/>
    </xf>
    <xf numFmtId="0" fontId="5" fillId="0" borderId="6" xfId="76" applyNumberFormat="1" applyFont="1" applyFill="1" applyBorder="1" applyAlignment="1" applyProtection="1">
      <alignment horizontal="center" vertical="center" wrapText="1"/>
    </xf>
    <xf numFmtId="0" fontId="5" fillId="6" borderId="0" xfId="77" applyFont="1" applyFill="1" applyBorder="1" applyAlignment="1" applyProtection="1">
      <alignment horizontal="center" vertical="center" wrapText="1"/>
    </xf>
    <xf numFmtId="0" fontId="28" fillId="6" borderId="16" xfId="38" applyNumberFormat="1" applyFont="1" applyFill="1" applyBorder="1" applyAlignment="1" applyProtection="1">
      <alignment horizontal="center" vertical="center" wrapText="1"/>
    </xf>
    <xf numFmtId="49" fontId="5" fillId="6" borderId="17" xfId="77" applyNumberFormat="1" applyFont="1" applyFill="1" applyBorder="1" applyAlignment="1" applyProtection="1">
      <alignment horizontal="center" vertical="center" wrapText="1"/>
    </xf>
    <xf numFmtId="49" fontId="5" fillId="6" borderId="25" xfId="77" applyNumberFormat="1" applyFont="1" applyFill="1" applyBorder="1" applyAlignment="1" applyProtection="1">
      <alignment horizontal="center" vertical="center" wrapText="1"/>
    </xf>
    <xf numFmtId="0" fontId="5" fillId="8" borderId="14" xfId="77" applyNumberFormat="1" applyFont="1" applyFill="1" applyBorder="1" applyAlignment="1" applyProtection="1">
      <alignment horizontal="left" vertical="center" wrapText="1"/>
    </xf>
    <xf numFmtId="0" fontId="5" fillId="8" borderId="15" xfId="77" applyNumberFormat="1" applyFont="1" applyFill="1" applyBorder="1" applyAlignment="1" applyProtection="1">
      <alignment horizontal="left" vertical="center" wrapText="1"/>
    </xf>
    <xf numFmtId="0" fontId="5" fillId="8" borderId="13" xfId="77" applyNumberFormat="1" applyFont="1" applyFill="1" applyBorder="1" applyAlignment="1" applyProtection="1">
      <alignment horizontal="left" vertical="center" wrapText="1"/>
    </xf>
    <xf numFmtId="0" fontId="5" fillId="8" borderId="14" xfId="70" applyNumberFormat="1" applyFont="1" applyFill="1" applyBorder="1" applyAlignment="1" applyProtection="1">
      <alignment horizontal="left" vertical="center" wrapText="1"/>
    </xf>
    <xf numFmtId="0" fontId="5" fillId="8" borderId="15" xfId="70" applyNumberFormat="1" applyFont="1" applyFill="1" applyBorder="1" applyAlignment="1" applyProtection="1">
      <alignment horizontal="left" vertical="center" wrapText="1"/>
    </xf>
    <xf numFmtId="0" fontId="5" fillId="8" borderId="13" xfId="70" applyNumberFormat="1" applyFont="1" applyFill="1" applyBorder="1" applyAlignment="1" applyProtection="1">
      <alignment horizontal="left" vertical="center" wrapText="1"/>
    </xf>
    <xf numFmtId="49" fontId="5" fillId="11" borderId="14" xfId="76" applyNumberFormat="1" applyFont="1" applyFill="1" applyBorder="1" applyAlignment="1" applyProtection="1">
      <alignment horizontal="center" vertical="center" wrapText="1"/>
    </xf>
    <xf numFmtId="0" fontId="32" fillId="0" borderId="21" xfId="77" applyFont="1" applyFill="1" applyBorder="1" applyAlignment="1" applyProtection="1">
      <alignment horizontal="center" vertical="center" wrapText="1"/>
    </xf>
    <xf numFmtId="0" fontId="32" fillId="0" borderId="24" xfId="77" applyFont="1" applyFill="1" applyBorder="1" applyAlignment="1" applyProtection="1">
      <alignment horizontal="center" vertical="center" wrapText="1"/>
    </xf>
    <xf numFmtId="14" fontId="5" fillId="8" borderId="6" xfId="76" applyNumberFormat="1" applyFont="1" applyFill="1" applyBorder="1" applyAlignment="1" applyProtection="1">
      <alignment horizontal="left" vertical="center" wrapText="1" indent="1"/>
    </xf>
    <xf numFmtId="0" fontId="28" fillId="0" borderId="27" xfId="77" applyFont="1" applyFill="1" applyBorder="1" applyAlignment="1" applyProtection="1">
      <alignment horizontal="center" vertical="top" wrapText="1"/>
    </xf>
    <xf numFmtId="0" fontId="28" fillId="0" borderId="0" xfId="77" applyFont="1" applyFill="1" applyBorder="1" applyAlignment="1" applyProtection="1">
      <alignment horizontal="center" vertical="top" wrapText="1"/>
    </xf>
    <xf numFmtId="14" fontId="48" fillId="0" borderId="6" xfId="76" applyNumberFormat="1" applyFont="1" applyFill="1" applyBorder="1" applyAlignment="1" applyProtection="1">
      <alignment horizontal="center" vertical="center" wrapText="1"/>
    </xf>
    <xf numFmtId="0" fontId="7" fillId="10" borderId="6" xfId="0" applyNumberFormat="1" applyFont="1" applyFill="1" applyBorder="1" applyAlignment="1" applyProtection="1">
      <alignment horizontal="center" vertical="center" wrapText="1"/>
    </xf>
  </cellXfs>
  <cellStyles count="11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6" builtinId="30" hidden="1"/>
    <cellStyle name="20% - Акцент2" xfId="100" builtinId="34" hidden="1"/>
    <cellStyle name="20% - Акцент3" xfId="104" builtinId="38" hidden="1"/>
    <cellStyle name="20% - Акцент4" xfId="108" builtinId="42" hidden="1"/>
    <cellStyle name="20% - Акцент5" xfId="112" builtinId="46" hidden="1"/>
    <cellStyle name="20% - Акцент6" xfId="116" builtinId="50" hidden="1"/>
    <cellStyle name="40% - Акцент1" xfId="97" builtinId="31" hidden="1"/>
    <cellStyle name="40% - Акцент2" xfId="101" builtinId="35" hidden="1"/>
    <cellStyle name="40% - Акцент3" xfId="105" builtinId="39" hidden="1"/>
    <cellStyle name="40% - Акцент4" xfId="109" builtinId="43" hidden="1"/>
    <cellStyle name="40% - Акцент5" xfId="113" builtinId="47" hidden="1"/>
    <cellStyle name="40% - Акцент6" xfId="117" builtinId="51" hidden="1"/>
    <cellStyle name="60% - Акцент1" xfId="98" builtinId="32" hidden="1"/>
    <cellStyle name="60% - Акцент2" xfId="102" builtinId="36" hidden="1"/>
    <cellStyle name="60% - Акцент3" xfId="106" builtinId="40" hidden="1"/>
    <cellStyle name="60% - Акцент4" xfId="110" builtinId="44" hidden="1"/>
    <cellStyle name="60% - Акцент5" xfId="114" builtinId="48" hidden="1"/>
    <cellStyle name="60% - Акцент6" xfId="118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95" builtinId="29" hidden="1"/>
    <cellStyle name="Акцент2" xfId="99" builtinId="33" hidden="1"/>
    <cellStyle name="Акцент3" xfId="103" builtinId="37" hidden="1"/>
    <cellStyle name="Акцент4" xfId="107" builtinId="41" hidden="1"/>
    <cellStyle name="Акцент5" xfId="111" builtinId="45" hidden="1"/>
    <cellStyle name="Акцент6" xfId="115" builtinId="49" hidden="1"/>
    <cellStyle name="Ввод " xfId="30" builtinId="20" customBuiltin="1"/>
    <cellStyle name="Вывод" xfId="87" builtinId="21" hidden="1"/>
    <cellStyle name="Вычисление" xfId="88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Гиперссылка 5" xfId="35"/>
    <cellStyle name="Границы" xfId="36"/>
    <cellStyle name="Заголовок" xfId="37"/>
    <cellStyle name="Заголовок 1" xfId="80" builtinId="16" hidden="1"/>
    <cellStyle name="Заголовок 2" xfId="81" builtinId="17" hidden="1"/>
    <cellStyle name="Заголовок 3" xfId="82" builtinId="18" hidden="1"/>
    <cellStyle name="Заголовок 4" xfId="83" builtinId="19" hidden="1"/>
    <cellStyle name="ЗаголовокСтолбца" xfId="38"/>
    <cellStyle name="Значение" xfId="39"/>
    <cellStyle name="Итог" xfId="94" builtinId="25" hidden="1"/>
    <cellStyle name="Контрольная ячейка" xfId="90" builtinId="23" hidden="1"/>
    <cellStyle name="Название" xfId="79" builtinId="15" hidden="1"/>
    <cellStyle name="Нейтральный" xfId="86" builtinId="28" hidden="1"/>
    <cellStyle name="Обычный" xfId="0" builtinId="0" customBuiltin="1"/>
    <cellStyle name="Обычный 10" xfId="40"/>
    <cellStyle name="Обычный 12" xfId="41"/>
    <cellStyle name="Обычный 12 2" xfId="42"/>
    <cellStyle name="Обычный 12 3" xfId="43"/>
    <cellStyle name="Обычный 14" xfId="44"/>
    <cellStyle name="Обычный 14 2" xfId="45"/>
    <cellStyle name="Обычный 14 2 2" xfId="46"/>
    <cellStyle name="Обычный 14 3" xfId="47"/>
    <cellStyle name="Обычный 14 3 2" xfId="48"/>
    <cellStyle name="Обычный 14 4" xfId="49"/>
    <cellStyle name="Обычный 14 4 2" xfId="50"/>
    <cellStyle name="Обычный 14 5" xfId="51"/>
    <cellStyle name="Обычный 14 6" xfId="52"/>
    <cellStyle name="Обычный 14 7" xfId="53"/>
    <cellStyle name="Обычный 14 8" xfId="54"/>
    <cellStyle name="Обычный 14 9" xfId="55"/>
    <cellStyle name="Обычный 15" xfId="56"/>
    <cellStyle name="Обычный 2" xfId="57"/>
    <cellStyle name="Обычный 2 10 2" xfId="58"/>
    <cellStyle name="Обычный 2 2" xfId="59"/>
    <cellStyle name="Обычный 2 3" xfId="60"/>
    <cellStyle name="Обычный 2 4" xfId="61"/>
    <cellStyle name="Обычный 3" xfId="62"/>
    <cellStyle name="Обычный 3 2" xfId="63"/>
    <cellStyle name="Обычный 3 3" xfId="64"/>
    <cellStyle name="Обычный 3 4" xfId="65"/>
    <cellStyle name="Обычный 4" xfId="66"/>
    <cellStyle name="Обычный 5" xfId="67"/>
    <cellStyle name="Обычный_BALANCE.WARM.2007YEAR(FACT)" xfId="68"/>
    <cellStyle name="Обычный_INVEST.WARM.PLAN.4.78(v0.1)" xfId="69"/>
    <cellStyle name="Обычный_JKH.OPEN.INFO.HVS(v3.5)_цены161210" xfId="70"/>
    <cellStyle name="Обычный_JKH.OPEN.INFO.PRICE.VO_v4.0(10.02.11)" xfId="71"/>
    <cellStyle name="Обычный_MINENERGO.340.PRIL79(v0.1)" xfId="72"/>
    <cellStyle name="Обычный_PREDEL.JKH.2010(v1.3)" xfId="73"/>
    <cellStyle name="Обычный_razrabotka_sablonov_po_WKU" xfId="74"/>
    <cellStyle name="Обычный_SIMPLE_1_massive2" xfId="75"/>
    <cellStyle name="Обычный_ЖКУ_проект3" xfId="76"/>
    <cellStyle name="Обычный_Мониторинг инвестиций" xfId="77"/>
    <cellStyle name="Обычный_Шаблон по источникам для Модуля Реестр (2)" xfId="78"/>
    <cellStyle name="Плохой" xfId="85" builtinId="27" hidden="1"/>
    <cellStyle name="Пояснение" xfId="93" builtinId="53" hidden="1"/>
    <cellStyle name="Примечание" xfId="92" builtinId="10" hidden="1"/>
    <cellStyle name="Связанная ячейка" xfId="89" builtinId="24" hidden="1"/>
    <cellStyle name="Текст предупреждения" xfId="91" builtinId="11" hidden="1"/>
    <cellStyle name="Хороший" xfId="84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9354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9354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9354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9354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9355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355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19355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19355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 hidden="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93555" name="cmdAct_2" descr="icon15.pn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93557" name="cmdNoAct_2" descr="icon16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19356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19356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19356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19356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19356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19356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0377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0377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0480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0480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38100</xdr:colOff>
      <xdr:row>27</xdr:row>
      <xdr:rowOff>0</xdr:rowOff>
    </xdr:from>
    <xdr:to>
      <xdr:col>42</xdr:col>
      <xdr:colOff>228600</xdr:colOff>
      <xdr:row>27</xdr:row>
      <xdr:rowOff>190500</xdr:rowOff>
    </xdr:to>
    <xdr:grpSp>
      <xdr:nvGrpSpPr>
        <xdr:cNvPr id="204803" name="shCalendar" hidden="1"/>
        <xdr:cNvGrpSpPr>
          <a:grpSpLocks/>
        </xdr:cNvGrpSpPr>
      </xdr:nvGrpSpPr>
      <xdr:grpSpPr bwMode="auto">
        <a:xfrm>
          <a:off x="21488400" y="8143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48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48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0582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0582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0684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0685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38100</xdr:colOff>
      <xdr:row>25</xdr:row>
      <xdr:rowOff>0</xdr:rowOff>
    </xdr:from>
    <xdr:to>
      <xdr:col>21</xdr:col>
      <xdr:colOff>228600</xdr:colOff>
      <xdr:row>25</xdr:row>
      <xdr:rowOff>190500</xdr:rowOff>
    </xdr:to>
    <xdr:grpSp>
      <xdr:nvGrpSpPr>
        <xdr:cNvPr id="206851" name="shCalendar" hidden="1"/>
        <xdr:cNvGrpSpPr>
          <a:grpSpLocks/>
        </xdr:cNvGrpSpPr>
      </xdr:nvGrpSpPr>
      <xdr:grpSpPr bwMode="auto">
        <a:xfrm>
          <a:off x="6419850" y="6619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68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68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0787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0787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0889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0889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38100</xdr:colOff>
      <xdr:row>25</xdr:row>
      <xdr:rowOff>0</xdr:rowOff>
    </xdr:from>
    <xdr:to>
      <xdr:col>21</xdr:col>
      <xdr:colOff>228600</xdr:colOff>
      <xdr:row>25</xdr:row>
      <xdr:rowOff>190500</xdr:rowOff>
    </xdr:to>
    <xdr:grpSp>
      <xdr:nvGrpSpPr>
        <xdr:cNvPr id="208899" name="shCalendar" hidden="1"/>
        <xdr:cNvGrpSpPr>
          <a:grpSpLocks/>
        </xdr:cNvGrpSpPr>
      </xdr:nvGrpSpPr>
      <xdr:grpSpPr bwMode="auto">
        <a:xfrm>
          <a:off x="6419850" y="6905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89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89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0992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0992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1094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1094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38100</xdr:colOff>
      <xdr:row>23</xdr:row>
      <xdr:rowOff>0</xdr:rowOff>
    </xdr:from>
    <xdr:to>
      <xdr:col>18</xdr:col>
      <xdr:colOff>228600</xdr:colOff>
      <xdr:row>23</xdr:row>
      <xdr:rowOff>190500</xdr:rowOff>
    </xdr:to>
    <xdr:grpSp>
      <xdr:nvGrpSpPr>
        <xdr:cNvPr id="210947" name="shCalendar" hidden="1"/>
        <xdr:cNvGrpSpPr>
          <a:grpSpLocks/>
        </xdr:cNvGrpSpPr>
      </xdr:nvGrpSpPr>
      <xdr:grpSpPr bwMode="auto">
        <a:xfrm>
          <a:off x="6972300" y="6238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9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9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190500</xdr:colOff>
      <xdr:row>23</xdr:row>
      <xdr:rowOff>190500</xdr:rowOff>
    </xdr:to>
    <xdr:grpSp>
      <xdr:nvGrpSpPr>
        <xdr:cNvPr id="210948" name="shCalendar" hidden="1"/>
        <xdr:cNvGrpSpPr>
          <a:grpSpLocks/>
        </xdr:cNvGrpSpPr>
      </xdr:nvGrpSpPr>
      <xdr:grpSpPr bwMode="auto">
        <a:xfrm>
          <a:off x="7962900" y="6238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9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9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190500</xdr:colOff>
      <xdr:row>23</xdr:row>
      <xdr:rowOff>190500</xdr:rowOff>
    </xdr:to>
    <xdr:grpSp>
      <xdr:nvGrpSpPr>
        <xdr:cNvPr id="210949" name="shCalendar" hidden="1"/>
        <xdr:cNvGrpSpPr>
          <a:grpSpLocks/>
        </xdr:cNvGrpSpPr>
      </xdr:nvGrpSpPr>
      <xdr:grpSpPr bwMode="auto">
        <a:xfrm>
          <a:off x="7962900" y="6238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9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9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190500</xdr:colOff>
      <xdr:row>23</xdr:row>
      <xdr:rowOff>190500</xdr:rowOff>
    </xdr:to>
    <xdr:grpSp>
      <xdr:nvGrpSpPr>
        <xdr:cNvPr id="210950" name="shCalendar" hidden="1"/>
        <xdr:cNvGrpSpPr>
          <a:grpSpLocks/>
        </xdr:cNvGrpSpPr>
      </xdr:nvGrpSpPr>
      <xdr:grpSpPr bwMode="auto">
        <a:xfrm>
          <a:off x="7962900" y="6238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9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9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190500</xdr:colOff>
      <xdr:row>23</xdr:row>
      <xdr:rowOff>190500</xdr:rowOff>
    </xdr:to>
    <xdr:grpSp>
      <xdr:nvGrpSpPr>
        <xdr:cNvPr id="210951" name="shCalendar" hidden="1"/>
        <xdr:cNvGrpSpPr>
          <a:grpSpLocks/>
        </xdr:cNvGrpSpPr>
      </xdr:nvGrpSpPr>
      <xdr:grpSpPr bwMode="auto">
        <a:xfrm>
          <a:off x="7962900" y="6238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9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9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190500</xdr:colOff>
      <xdr:row>23</xdr:row>
      <xdr:rowOff>190500</xdr:rowOff>
    </xdr:to>
    <xdr:grpSp>
      <xdr:nvGrpSpPr>
        <xdr:cNvPr id="210952" name="shCalendar" hidden="1"/>
        <xdr:cNvGrpSpPr>
          <a:grpSpLocks/>
        </xdr:cNvGrpSpPr>
      </xdr:nvGrpSpPr>
      <xdr:grpSpPr bwMode="auto">
        <a:xfrm>
          <a:off x="7962900" y="6238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9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9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190500</xdr:colOff>
      <xdr:row>23</xdr:row>
      <xdr:rowOff>190500</xdr:rowOff>
    </xdr:to>
    <xdr:grpSp>
      <xdr:nvGrpSpPr>
        <xdr:cNvPr id="210953" name="shCalendar" hidden="1"/>
        <xdr:cNvGrpSpPr>
          <a:grpSpLocks/>
        </xdr:cNvGrpSpPr>
      </xdr:nvGrpSpPr>
      <xdr:grpSpPr bwMode="auto">
        <a:xfrm>
          <a:off x="7962900" y="6238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9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9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190500</xdr:colOff>
      <xdr:row>23</xdr:row>
      <xdr:rowOff>190500</xdr:rowOff>
    </xdr:to>
    <xdr:grpSp>
      <xdr:nvGrpSpPr>
        <xdr:cNvPr id="210954" name="shCalendar" hidden="1"/>
        <xdr:cNvGrpSpPr>
          <a:grpSpLocks/>
        </xdr:cNvGrpSpPr>
      </xdr:nvGrpSpPr>
      <xdr:grpSpPr bwMode="auto">
        <a:xfrm>
          <a:off x="7962900" y="6238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9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9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190500</xdr:colOff>
      <xdr:row>23</xdr:row>
      <xdr:rowOff>190500</xdr:rowOff>
    </xdr:to>
    <xdr:grpSp>
      <xdr:nvGrpSpPr>
        <xdr:cNvPr id="210955" name="shCalendar" hidden="1"/>
        <xdr:cNvGrpSpPr>
          <a:grpSpLocks/>
        </xdr:cNvGrpSpPr>
      </xdr:nvGrpSpPr>
      <xdr:grpSpPr bwMode="auto">
        <a:xfrm>
          <a:off x="7962900" y="6238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9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9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190500</xdr:colOff>
      <xdr:row>23</xdr:row>
      <xdr:rowOff>190500</xdr:rowOff>
    </xdr:to>
    <xdr:grpSp>
      <xdr:nvGrpSpPr>
        <xdr:cNvPr id="210956" name="shCalendar" hidden="1"/>
        <xdr:cNvGrpSpPr>
          <a:grpSpLocks/>
        </xdr:cNvGrpSpPr>
      </xdr:nvGrpSpPr>
      <xdr:grpSpPr bwMode="auto">
        <a:xfrm>
          <a:off x="7962900" y="6238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9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9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1196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1197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1299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1299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38100</xdr:colOff>
      <xdr:row>23</xdr:row>
      <xdr:rowOff>0</xdr:rowOff>
    </xdr:from>
    <xdr:to>
      <xdr:col>21</xdr:col>
      <xdr:colOff>228600</xdr:colOff>
      <xdr:row>23</xdr:row>
      <xdr:rowOff>190500</xdr:rowOff>
    </xdr:to>
    <xdr:grpSp>
      <xdr:nvGrpSpPr>
        <xdr:cNvPr id="212995" name="shCalendar" hidden="1"/>
        <xdr:cNvGrpSpPr>
          <a:grpSpLocks/>
        </xdr:cNvGrpSpPr>
      </xdr:nvGrpSpPr>
      <xdr:grpSpPr bwMode="auto">
        <a:xfrm>
          <a:off x="8001000" y="49339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29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29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1401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1401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1504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1504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38100</xdr:colOff>
      <xdr:row>23</xdr:row>
      <xdr:rowOff>0</xdr:rowOff>
    </xdr:from>
    <xdr:to>
      <xdr:col>21</xdr:col>
      <xdr:colOff>190500</xdr:colOff>
      <xdr:row>23</xdr:row>
      <xdr:rowOff>190500</xdr:rowOff>
    </xdr:to>
    <xdr:grpSp>
      <xdr:nvGrpSpPr>
        <xdr:cNvPr id="215043" name="shCalendar" hidden="1"/>
        <xdr:cNvGrpSpPr>
          <a:grpSpLocks/>
        </xdr:cNvGrpSpPr>
      </xdr:nvGrpSpPr>
      <xdr:grpSpPr bwMode="auto">
        <a:xfrm>
          <a:off x="6381750" y="4981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50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50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160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160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1708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1709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38100</xdr:colOff>
      <xdr:row>23</xdr:row>
      <xdr:rowOff>0</xdr:rowOff>
    </xdr:from>
    <xdr:to>
      <xdr:col>21</xdr:col>
      <xdr:colOff>190500</xdr:colOff>
      <xdr:row>23</xdr:row>
      <xdr:rowOff>190500</xdr:rowOff>
    </xdr:to>
    <xdr:grpSp>
      <xdr:nvGrpSpPr>
        <xdr:cNvPr id="217091" name="shCalendar" hidden="1"/>
        <xdr:cNvGrpSpPr>
          <a:grpSpLocks/>
        </xdr:cNvGrpSpPr>
      </xdr:nvGrpSpPr>
      <xdr:grpSpPr bwMode="auto">
        <a:xfrm>
          <a:off x="6381750" y="49911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70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70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1811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1811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1913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1913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38100</xdr:colOff>
      <xdr:row>23</xdr:row>
      <xdr:rowOff>0</xdr:rowOff>
    </xdr:from>
    <xdr:to>
      <xdr:col>26</xdr:col>
      <xdr:colOff>190500</xdr:colOff>
      <xdr:row>23</xdr:row>
      <xdr:rowOff>190500</xdr:rowOff>
    </xdr:to>
    <xdr:grpSp>
      <xdr:nvGrpSpPr>
        <xdr:cNvPr id="219139" name="shCalendar" hidden="1"/>
        <xdr:cNvGrpSpPr>
          <a:grpSpLocks/>
        </xdr:cNvGrpSpPr>
      </xdr:nvGrpSpPr>
      <xdr:grpSpPr bwMode="auto">
        <a:xfrm>
          <a:off x="6381750" y="5267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91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91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26</xdr:col>
      <xdr:colOff>0</xdr:colOff>
      <xdr:row>23</xdr:row>
      <xdr:rowOff>0</xdr:rowOff>
    </xdr:from>
    <xdr:to>
      <xdr:col>26</xdr:col>
      <xdr:colOff>190500</xdr:colOff>
      <xdr:row>23</xdr:row>
      <xdr:rowOff>190500</xdr:rowOff>
    </xdr:to>
    <xdr:grpSp>
      <xdr:nvGrpSpPr>
        <xdr:cNvPr id="219140" name="shCalendar" hidden="1"/>
        <xdr:cNvGrpSpPr>
          <a:grpSpLocks/>
        </xdr:cNvGrpSpPr>
      </xdr:nvGrpSpPr>
      <xdr:grpSpPr bwMode="auto">
        <a:xfrm>
          <a:off x="6381750" y="5267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91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91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26</xdr:col>
      <xdr:colOff>0</xdr:colOff>
      <xdr:row>23</xdr:row>
      <xdr:rowOff>0</xdr:rowOff>
    </xdr:from>
    <xdr:to>
      <xdr:col>26</xdr:col>
      <xdr:colOff>190500</xdr:colOff>
      <xdr:row>23</xdr:row>
      <xdr:rowOff>190500</xdr:rowOff>
    </xdr:to>
    <xdr:grpSp>
      <xdr:nvGrpSpPr>
        <xdr:cNvPr id="219141" name="shCalendar" hidden="1"/>
        <xdr:cNvGrpSpPr>
          <a:grpSpLocks/>
        </xdr:cNvGrpSpPr>
      </xdr:nvGrpSpPr>
      <xdr:grpSpPr bwMode="auto">
        <a:xfrm>
          <a:off x="6381750" y="5267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91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91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201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201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211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211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221187" name="shCalendar" hidden="1"/>
        <xdr:cNvGrpSpPr>
          <a:grpSpLocks/>
        </xdr:cNvGrpSpPr>
      </xdr:nvGrpSpPr>
      <xdr:grpSpPr bwMode="auto">
        <a:xfrm>
          <a:off x="15706725" y="36671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11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11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222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222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232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232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38100</xdr:colOff>
      <xdr:row>23</xdr:row>
      <xdr:rowOff>0</xdr:rowOff>
    </xdr:from>
    <xdr:to>
      <xdr:col>22</xdr:col>
      <xdr:colOff>228600</xdr:colOff>
      <xdr:row>25</xdr:row>
      <xdr:rowOff>0</xdr:rowOff>
    </xdr:to>
    <xdr:grpSp>
      <xdr:nvGrpSpPr>
        <xdr:cNvPr id="223235" name="shCalendar" hidden="1"/>
        <xdr:cNvGrpSpPr>
          <a:grpSpLocks/>
        </xdr:cNvGrpSpPr>
      </xdr:nvGrpSpPr>
      <xdr:grpSpPr bwMode="auto">
        <a:xfrm>
          <a:off x="12925425" y="41814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32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32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23</xdr:row>
      <xdr:rowOff>0</xdr:rowOff>
    </xdr:from>
    <xdr:to>
      <xdr:col>22</xdr:col>
      <xdr:colOff>190500</xdr:colOff>
      <xdr:row>25</xdr:row>
      <xdr:rowOff>0</xdr:rowOff>
    </xdr:to>
    <xdr:grpSp>
      <xdr:nvGrpSpPr>
        <xdr:cNvPr id="223236" name="shCalendar" hidden="1"/>
        <xdr:cNvGrpSpPr>
          <a:grpSpLocks/>
        </xdr:cNvGrpSpPr>
      </xdr:nvGrpSpPr>
      <xdr:grpSpPr bwMode="auto">
        <a:xfrm>
          <a:off x="12887325" y="41814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32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32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0</xdr:colOff>
      <xdr:row>23</xdr:row>
      <xdr:rowOff>0</xdr:rowOff>
    </xdr:from>
    <xdr:to>
      <xdr:col>22</xdr:col>
      <xdr:colOff>190500</xdr:colOff>
      <xdr:row>25</xdr:row>
      <xdr:rowOff>0</xdr:rowOff>
    </xdr:to>
    <xdr:grpSp>
      <xdr:nvGrpSpPr>
        <xdr:cNvPr id="223237" name="shCalendar" hidden="1"/>
        <xdr:cNvGrpSpPr>
          <a:grpSpLocks/>
        </xdr:cNvGrpSpPr>
      </xdr:nvGrpSpPr>
      <xdr:grpSpPr bwMode="auto">
        <a:xfrm>
          <a:off x="12887325" y="41814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32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32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19660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19661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19661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476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19661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924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19661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96615" name="shCalendar" hidden="1"/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66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66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2425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2425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194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194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252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252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225283" name="shCalendar" hidden="1"/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52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52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226305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63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63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2732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2733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229377" name="shCalendar"/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9378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9379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197633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19763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197635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19763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19763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17</xdr:row>
      <xdr:rowOff>0</xdr:rowOff>
    </xdr:from>
    <xdr:to>
      <xdr:col>14</xdr:col>
      <xdr:colOff>228600</xdr:colOff>
      <xdr:row>17</xdr:row>
      <xdr:rowOff>190500</xdr:rowOff>
    </xdr:to>
    <xdr:grpSp>
      <xdr:nvGrpSpPr>
        <xdr:cNvPr id="198657" name="shCalendar" hidden="1"/>
        <xdr:cNvGrpSpPr>
          <a:grpSpLocks/>
        </xdr:cNvGrpSpPr>
      </xdr:nvGrpSpPr>
      <xdr:grpSpPr bwMode="auto">
        <a:xfrm>
          <a:off x="13458825" y="8191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86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86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19865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19865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19866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29</xdr:row>
      <xdr:rowOff>2</xdr:rowOff>
    </xdr:from>
    <xdr:to>
      <xdr:col>4</xdr:col>
      <xdr:colOff>3343276</xdr:colOff>
      <xdr:row>30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19866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19866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996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1996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0070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0070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38100</xdr:colOff>
      <xdr:row>23</xdr:row>
      <xdr:rowOff>0</xdr:rowOff>
    </xdr:from>
    <xdr:to>
      <xdr:col>21</xdr:col>
      <xdr:colOff>228600</xdr:colOff>
      <xdr:row>23</xdr:row>
      <xdr:rowOff>190500</xdr:rowOff>
    </xdr:to>
    <xdr:grpSp>
      <xdr:nvGrpSpPr>
        <xdr:cNvPr id="200707" name="shCalendar" hidden="1"/>
        <xdr:cNvGrpSpPr>
          <a:grpSpLocks/>
        </xdr:cNvGrpSpPr>
      </xdr:nvGrpSpPr>
      <xdr:grpSpPr bwMode="auto">
        <a:xfrm>
          <a:off x="6419850" y="62674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07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07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0172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0173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20275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20275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38100</xdr:colOff>
      <xdr:row>23</xdr:row>
      <xdr:rowOff>0</xdr:rowOff>
    </xdr:from>
    <xdr:to>
      <xdr:col>21</xdr:col>
      <xdr:colOff>228600</xdr:colOff>
      <xdr:row>23</xdr:row>
      <xdr:rowOff>190500</xdr:rowOff>
    </xdr:to>
    <xdr:grpSp>
      <xdr:nvGrpSpPr>
        <xdr:cNvPr id="202755" name="shCalendar" hidden="1"/>
        <xdr:cNvGrpSpPr>
          <a:grpSpLocks/>
        </xdr:cNvGrpSpPr>
      </xdr:nvGrpSpPr>
      <xdr:grpSpPr bwMode="auto">
        <a:xfrm>
          <a:off x="6419850" y="62674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27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27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174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C34"/>
  <sheetViews>
    <sheetView showGridLines="0" topLeftCell="I4" zoomScaleNormal="100" workbookViewId="0"/>
  </sheetViews>
  <sheetFormatPr defaultColWidth="0" defaultRowHeight="14.25"/>
  <cols>
    <col min="1" max="6" width="10.5703125" style="539" hidden="1" customWidth="1"/>
    <col min="7" max="8" width="9.140625" style="545" hidden="1" customWidth="1"/>
    <col min="9" max="9" width="3.7109375" style="96" customWidth="1"/>
    <col min="10" max="11" width="3.7109375" style="87" customWidth="1"/>
    <col min="12" max="12" width="12.7109375" style="36" customWidth="1"/>
    <col min="13" max="13" width="44.7109375" style="36" customWidth="1"/>
    <col min="14" max="14" width="1.7109375" style="36" hidden="1" customWidth="1"/>
    <col min="15" max="15" width="29.7109375" style="36" hidden="1" customWidth="1"/>
    <col min="16" max="17" width="23.7109375" style="36" hidden="1" customWidth="1"/>
    <col min="18" max="18" width="11.7109375" style="36" customWidth="1"/>
    <col min="19" max="19" width="3.7109375" style="36" customWidth="1"/>
    <col min="20" max="20" width="11.7109375" style="36" customWidth="1"/>
    <col min="21" max="21" width="8.5703125" style="36" hidden="1" customWidth="1"/>
    <col min="22" max="22" width="4.7109375" style="36" customWidth="1"/>
    <col min="23" max="23" width="115.7109375" style="36" customWidth="1"/>
    <col min="24" max="25" width="10.5703125" style="539" customWidth="1"/>
    <col min="26" max="26" width="11.140625" style="539" customWidth="1"/>
    <col min="27" max="29" width="10.5703125" style="539" customWidth="1"/>
    <col min="30" max="249" width="10.5703125" style="36" customWidth="1"/>
    <col min="250" max="16384" width="0" style="36" hidden="1"/>
  </cols>
  <sheetData>
    <row r="1" spans="1:29" hidden="1">
      <c r="Q1" s="537"/>
      <c r="R1" s="537"/>
    </row>
    <row r="2" spans="1:29" hidden="1">
      <c r="U2" s="537"/>
    </row>
    <row r="3" spans="1:29" hidden="1"/>
    <row r="4" spans="1:29" ht="3" customHeight="1">
      <c r="J4" s="86"/>
      <c r="K4" s="86"/>
      <c r="L4" s="37"/>
      <c r="M4" s="37"/>
      <c r="N4" s="37"/>
      <c r="O4" s="100"/>
      <c r="P4" s="100"/>
      <c r="Q4" s="100"/>
      <c r="R4" s="100"/>
      <c r="S4" s="100"/>
      <c r="T4" s="100"/>
      <c r="U4" s="100"/>
    </row>
    <row r="5" spans="1:29" ht="22.5" customHeight="1">
      <c r="J5" s="86"/>
      <c r="K5" s="86"/>
      <c r="L5" s="895" t="s">
        <v>633</v>
      </c>
      <c r="M5" s="895"/>
      <c r="N5" s="895"/>
      <c r="O5" s="895"/>
      <c r="P5" s="895"/>
      <c r="Q5" s="895"/>
      <c r="R5" s="895"/>
      <c r="S5" s="895"/>
      <c r="T5" s="895"/>
      <c r="U5" s="582"/>
    </row>
    <row r="6" spans="1:29" ht="3" customHeight="1">
      <c r="J6" s="86"/>
      <c r="K6" s="86"/>
      <c r="L6" s="37"/>
      <c r="M6" s="37"/>
      <c r="N6" s="37"/>
      <c r="O6" s="83"/>
      <c r="P6" s="83"/>
      <c r="Q6" s="83"/>
      <c r="R6" s="83"/>
      <c r="S6" s="83"/>
      <c r="T6" s="83"/>
      <c r="U6" s="83"/>
      <c r="V6" s="100"/>
    </row>
    <row r="7" spans="1:29" s="190" customFormat="1" ht="22.5">
      <c r="A7" s="544"/>
      <c r="B7" s="544"/>
      <c r="C7" s="544"/>
      <c r="D7" s="544"/>
      <c r="E7" s="544"/>
      <c r="F7" s="544"/>
      <c r="G7" s="544"/>
      <c r="H7" s="544"/>
      <c r="L7" s="489"/>
      <c r="M7" s="559" t="s">
        <v>503</v>
      </c>
      <c r="N7" s="584"/>
      <c r="O7" s="872" t="str">
        <f>IF(NameOrPr_ch="",IF(NameOrPr="","",NameOrPr),NameOrPr_ch)</f>
        <v>Государственный комитет Республики Башкортостан по тарифам</v>
      </c>
      <c r="P7" s="872"/>
      <c r="Q7" s="872"/>
      <c r="R7" s="872"/>
      <c r="S7" s="872"/>
      <c r="T7" s="872"/>
      <c r="U7" s="488"/>
      <c r="V7" s="488"/>
      <c r="W7" s="509"/>
      <c r="X7" s="544"/>
      <c r="Y7" s="544"/>
      <c r="Z7" s="544"/>
      <c r="AA7" s="544"/>
      <c r="AB7" s="544"/>
      <c r="AC7" s="544"/>
    </row>
    <row r="8" spans="1:29" s="190" customFormat="1" ht="18.75">
      <c r="A8" s="544"/>
      <c r="B8" s="544"/>
      <c r="C8" s="544"/>
      <c r="D8" s="544"/>
      <c r="E8" s="544"/>
      <c r="F8" s="544"/>
      <c r="G8" s="544"/>
      <c r="H8" s="544"/>
      <c r="L8" s="489"/>
      <c r="M8" s="559" t="s">
        <v>598</v>
      </c>
      <c r="N8" s="584"/>
      <c r="O8" s="872" t="str">
        <f>IF(datePr_ch="",IF(datePr="","",datePr),datePr_ch)</f>
        <v>10.12.2018</v>
      </c>
      <c r="P8" s="872"/>
      <c r="Q8" s="872"/>
      <c r="R8" s="872"/>
      <c r="S8" s="872"/>
      <c r="T8" s="872"/>
      <c r="U8" s="488"/>
      <c r="V8" s="488"/>
      <c r="W8" s="509"/>
      <c r="X8" s="544"/>
      <c r="Y8" s="544"/>
      <c r="Z8" s="544"/>
      <c r="AA8" s="544"/>
      <c r="AB8" s="544"/>
      <c r="AC8" s="544"/>
    </row>
    <row r="9" spans="1:29" s="190" customFormat="1" ht="18.75">
      <c r="A9" s="544"/>
      <c r="B9" s="544"/>
      <c r="C9" s="544"/>
      <c r="D9" s="544"/>
      <c r="E9" s="544"/>
      <c r="F9" s="544"/>
      <c r="G9" s="544"/>
      <c r="H9" s="544"/>
      <c r="L9" s="152"/>
      <c r="M9" s="559" t="s">
        <v>597</v>
      </c>
      <c r="N9" s="584"/>
      <c r="O9" s="872" t="str">
        <f>IF(numberPr_ch="",IF(numberPr="","",numberPr),numberPr_ch)</f>
        <v>532</v>
      </c>
      <c r="P9" s="872"/>
      <c r="Q9" s="872"/>
      <c r="R9" s="872"/>
      <c r="S9" s="872"/>
      <c r="T9" s="872"/>
      <c r="U9" s="488"/>
      <c r="V9" s="488"/>
      <c r="W9" s="509"/>
      <c r="X9" s="544"/>
      <c r="Y9" s="544"/>
      <c r="Z9" s="544"/>
      <c r="AA9" s="544"/>
      <c r="AB9" s="544"/>
      <c r="AC9" s="544"/>
    </row>
    <row r="10" spans="1:29" s="190" customFormat="1" ht="18.75">
      <c r="A10" s="544"/>
      <c r="B10" s="544"/>
      <c r="C10" s="544"/>
      <c r="D10" s="544"/>
      <c r="E10" s="544"/>
      <c r="F10" s="544"/>
      <c r="G10" s="544"/>
      <c r="H10" s="544"/>
      <c r="L10" s="152"/>
      <c r="M10" s="559" t="s">
        <v>502</v>
      </c>
      <c r="N10" s="584"/>
      <c r="O10" s="872" t="str">
        <f>IF(IstPub_ch="",IF(IstPub="","",IstPub),IstPub_ch)</f>
        <v>сайт регулирующего органа</v>
      </c>
      <c r="P10" s="872"/>
      <c r="Q10" s="872"/>
      <c r="R10" s="872"/>
      <c r="S10" s="872"/>
      <c r="T10" s="872"/>
      <c r="U10" s="488"/>
      <c r="V10" s="488"/>
      <c r="W10" s="509"/>
      <c r="X10" s="544"/>
      <c r="Y10" s="544"/>
      <c r="Z10" s="544"/>
      <c r="AA10" s="544"/>
      <c r="AB10" s="544"/>
      <c r="AC10" s="544"/>
    </row>
    <row r="11" spans="1:29" s="190" customFormat="1" ht="11.25" hidden="1">
      <c r="A11" s="544"/>
      <c r="B11" s="544"/>
      <c r="C11" s="544"/>
      <c r="D11" s="544"/>
      <c r="E11" s="544"/>
      <c r="F11" s="544"/>
      <c r="G11" s="544"/>
      <c r="H11" s="544"/>
      <c r="L11" s="896"/>
      <c r="M11" s="896"/>
      <c r="N11" s="479"/>
      <c r="O11" s="488"/>
      <c r="P11" s="488"/>
      <c r="Q11" s="488"/>
      <c r="R11" s="488"/>
      <c r="S11" s="488"/>
      <c r="T11" s="488"/>
      <c r="U11" s="542" t="s">
        <v>373</v>
      </c>
      <c r="X11" s="544"/>
      <c r="Y11" s="544"/>
      <c r="Z11" s="544"/>
      <c r="AA11" s="544"/>
      <c r="AB11" s="544"/>
      <c r="AC11" s="544"/>
    </row>
    <row r="12" spans="1:29">
      <c r="J12" s="86"/>
      <c r="K12" s="86"/>
      <c r="L12" s="37"/>
      <c r="M12" s="37"/>
      <c r="N12" s="492"/>
      <c r="O12" s="873"/>
      <c r="P12" s="873"/>
      <c r="Q12" s="873"/>
      <c r="R12" s="873"/>
      <c r="S12" s="873"/>
      <c r="T12" s="873"/>
      <c r="U12" s="873"/>
    </row>
    <row r="13" spans="1:29">
      <c r="J13" s="86"/>
      <c r="K13" s="86"/>
      <c r="L13" s="815" t="s">
        <v>454</v>
      </c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 t="s">
        <v>455</v>
      </c>
    </row>
    <row r="14" spans="1:29" ht="14.25" customHeight="1">
      <c r="J14" s="86"/>
      <c r="K14" s="86"/>
      <c r="L14" s="879" t="s">
        <v>92</v>
      </c>
      <c r="M14" s="879" t="s">
        <v>641</v>
      </c>
      <c r="N14" s="579"/>
      <c r="O14" s="880" t="s">
        <v>643</v>
      </c>
      <c r="P14" s="881"/>
      <c r="Q14" s="881"/>
      <c r="R14" s="881"/>
      <c r="S14" s="881"/>
      <c r="T14" s="882"/>
      <c r="U14" s="890" t="s">
        <v>341</v>
      </c>
      <c r="V14" s="876" t="s">
        <v>275</v>
      </c>
      <c r="W14" s="815"/>
    </row>
    <row r="15" spans="1:29" ht="14.25" customHeight="1">
      <c r="J15" s="86"/>
      <c r="K15" s="86"/>
      <c r="L15" s="879"/>
      <c r="M15" s="879"/>
      <c r="N15" s="580"/>
      <c r="O15" s="885" t="s">
        <v>607</v>
      </c>
      <c r="P15" s="883" t="s">
        <v>271</v>
      </c>
      <c r="Q15" s="884"/>
      <c r="R15" s="887" t="s">
        <v>656</v>
      </c>
      <c r="S15" s="888"/>
      <c r="T15" s="889"/>
      <c r="U15" s="891"/>
      <c r="V15" s="877"/>
      <c r="W15" s="815"/>
    </row>
    <row r="16" spans="1:29" ht="33.75" customHeight="1">
      <c r="J16" s="86"/>
      <c r="K16" s="86"/>
      <c r="L16" s="879"/>
      <c r="M16" s="879"/>
      <c r="N16" s="581"/>
      <c r="O16" s="886"/>
      <c r="P16" s="104" t="s">
        <v>608</v>
      </c>
      <c r="Q16" s="104" t="s">
        <v>6</v>
      </c>
      <c r="R16" s="105" t="s">
        <v>274</v>
      </c>
      <c r="S16" s="874" t="s">
        <v>273</v>
      </c>
      <c r="T16" s="875"/>
      <c r="U16" s="892"/>
      <c r="V16" s="878"/>
      <c r="W16" s="815"/>
    </row>
    <row r="17" spans="1:29">
      <c r="J17" s="86"/>
      <c r="K17" s="528">
        <v>1</v>
      </c>
      <c r="L17" s="566" t="s">
        <v>93</v>
      </c>
      <c r="M17" s="566" t="s">
        <v>49</v>
      </c>
      <c r="N17" s="568" t="str">
        <f ca="1">OFFSET(N17,0,-1)</f>
        <v>2</v>
      </c>
      <c r="O17" s="567">
        <f ca="1">OFFSET(O17,0,-1)+1</f>
        <v>3</v>
      </c>
      <c r="P17" s="567">
        <f ca="1">OFFSET(P17,0,-1)+1</f>
        <v>4</v>
      </c>
      <c r="Q17" s="567">
        <f ca="1">OFFSET(Q17,0,-1)+1</f>
        <v>5</v>
      </c>
      <c r="R17" s="567">
        <f ca="1">OFFSET(R17,0,-1)+1</f>
        <v>6</v>
      </c>
      <c r="S17" s="897">
        <f ca="1">OFFSET(S17,0,-1)+1</f>
        <v>7</v>
      </c>
      <c r="T17" s="897"/>
      <c r="U17" s="567">
        <f ca="1">OFFSET(U17,0,-2)+1</f>
        <v>8</v>
      </c>
      <c r="V17" s="568">
        <f ca="1">OFFSET(V17,0,-1)</f>
        <v>8</v>
      </c>
      <c r="W17" s="567">
        <f ca="1">OFFSET(W17,0,-1)+1</f>
        <v>9</v>
      </c>
    </row>
    <row r="18" spans="1:29" ht="22.5">
      <c r="A18" s="898">
        <v>1</v>
      </c>
      <c r="B18" s="668"/>
      <c r="C18" s="668"/>
      <c r="D18" s="668"/>
      <c r="E18" s="669"/>
      <c r="F18" s="670"/>
      <c r="G18" s="670"/>
      <c r="H18" s="670"/>
      <c r="I18" s="226"/>
      <c r="J18" s="655"/>
      <c r="K18" s="661"/>
      <c r="L18" s="546">
        <f>mergeValue(A18)</f>
        <v>1</v>
      </c>
      <c r="M18" s="564" t="s">
        <v>20</v>
      </c>
      <c r="N18" s="565"/>
      <c r="O18" s="899"/>
      <c r="P18" s="899"/>
      <c r="Q18" s="899"/>
      <c r="R18" s="899"/>
      <c r="S18" s="899"/>
      <c r="T18" s="899"/>
      <c r="U18" s="899"/>
      <c r="V18" s="899"/>
      <c r="W18" s="413" t="s">
        <v>477</v>
      </c>
      <c r="Y18" s="543"/>
      <c r="Z18" s="543" t="str">
        <f t="shared" ref="Z18:Z31" si="0">IF(M18="","",M18 )</f>
        <v>Наименование тарифа</v>
      </c>
      <c r="AA18" s="543"/>
      <c r="AB18" s="543"/>
      <c r="AC18" s="543"/>
    </row>
    <row r="19" spans="1:29" ht="22.5">
      <c r="A19" s="898"/>
      <c r="B19" s="898">
        <v>1</v>
      </c>
      <c r="C19" s="668"/>
      <c r="D19" s="668"/>
      <c r="E19" s="670"/>
      <c r="F19" s="670"/>
      <c r="G19" s="670"/>
      <c r="H19" s="670"/>
      <c r="I19" s="654"/>
      <c r="J19" s="653"/>
      <c r="K19" s="656"/>
      <c r="L19" s="546" t="str">
        <f>mergeValue(A19) &amp;"."&amp; mergeValue(B19)</f>
        <v>1.1</v>
      </c>
      <c r="M19" s="514" t="s">
        <v>16</v>
      </c>
      <c r="N19" s="565"/>
      <c r="O19" s="899"/>
      <c r="P19" s="899"/>
      <c r="Q19" s="899"/>
      <c r="R19" s="899"/>
      <c r="S19" s="899"/>
      <c r="T19" s="899"/>
      <c r="U19" s="899"/>
      <c r="V19" s="899"/>
      <c r="W19" s="413" t="s">
        <v>478</v>
      </c>
      <c r="Y19" s="543"/>
      <c r="Z19" s="543" t="str">
        <f t="shared" si="0"/>
        <v>Территория действия тарифа</v>
      </c>
      <c r="AA19" s="543"/>
      <c r="AB19" s="543"/>
      <c r="AC19" s="543"/>
    </row>
    <row r="20" spans="1:29" ht="22.5">
      <c r="A20" s="898"/>
      <c r="B20" s="898"/>
      <c r="C20" s="898">
        <v>1</v>
      </c>
      <c r="D20" s="668"/>
      <c r="E20" s="670"/>
      <c r="F20" s="670"/>
      <c r="G20" s="670"/>
      <c r="H20" s="670"/>
      <c r="I20" s="660"/>
      <c r="J20" s="653"/>
      <c r="K20" s="656"/>
      <c r="L20" s="546" t="str">
        <f>mergeValue(A20) &amp;"."&amp; mergeValue(B20)&amp;"."&amp; mergeValue(C20)</f>
        <v>1.1.1</v>
      </c>
      <c r="M20" s="515" t="s">
        <v>7</v>
      </c>
      <c r="N20" s="565"/>
      <c r="O20" s="899"/>
      <c r="P20" s="899"/>
      <c r="Q20" s="899"/>
      <c r="R20" s="899"/>
      <c r="S20" s="899"/>
      <c r="T20" s="899"/>
      <c r="U20" s="899"/>
      <c r="V20" s="899"/>
      <c r="W20" s="413" t="s">
        <v>635</v>
      </c>
      <c r="Y20" s="543"/>
      <c r="Z20" s="543" t="str">
        <f t="shared" si="0"/>
        <v xml:space="preserve">Наименование системы теплоснабжения </v>
      </c>
      <c r="AA20" s="543"/>
      <c r="AB20" s="543"/>
      <c r="AC20" s="543"/>
    </row>
    <row r="21" spans="1:29" ht="22.5">
      <c r="A21" s="898"/>
      <c r="B21" s="898"/>
      <c r="C21" s="898"/>
      <c r="D21" s="898">
        <v>1</v>
      </c>
      <c r="E21" s="670"/>
      <c r="F21" s="670"/>
      <c r="G21" s="670"/>
      <c r="H21" s="670"/>
      <c r="I21" s="660"/>
      <c r="J21" s="653"/>
      <c r="K21" s="656"/>
      <c r="L21" s="546" t="str">
        <f>mergeValue(A21) &amp;"."&amp; mergeValue(B21)&amp;"."&amp; mergeValue(C21)&amp;"."&amp; mergeValue(D21)</f>
        <v>1.1.1.1</v>
      </c>
      <c r="M21" s="516" t="s">
        <v>22</v>
      </c>
      <c r="N21" s="565"/>
      <c r="O21" s="899"/>
      <c r="P21" s="899"/>
      <c r="Q21" s="899"/>
      <c r="R21" s="899"/>
      <c r="S21" s="899"/>
      <c r="T21" s="899"/>
      <c r="U21" s="899"/>
      <c r="V21" s="899"/>
      <c r="W21" s="413" t="s">
        <v>636</v>
      </c>
      <c r="Y21" s="543"/>
      <c r="Z21" s="543" t="str">
        <f t="shared" si="0"/>
        <v xml:space="preserve">Источник тепловой энергии  </v>
      </c>
      <c r="AA21" s="543"/>
      <c r="AB21" s="543"/>
      <c r="AC21" s="543"/>
    </row>
    <row r="22" spans="1:29" ht="101.25">
      <c r="A22" s="898"/>
      <c r="B22" s="898"/>
      <c r="C22" s="898"/>
      <c r="D22" s="898"/>
      <c r="E22" s="898">
        <v>1</v>
      </c>
      <c r="F22" s="670"/>
      <c r="G22" s="670"/>
      <c r="H22" s="668">
        <v>1</v>
      </c>
      <c r="I22" s="898">
        <v>1</v>
      </c>
      <c r="J22" s="670"/>
      <c r="K22" s="672"/>
      <c r="L22" s="546" t="str">
        <f>mergeValue(A22) &amp;"."&amp; mergeValue(B22)&amp;"."&amp; mergeValue(C22)&amp;"."&amp; mergeValue(D22)&amp;"."&amp; mergeValue(E22)</f>
        <v>1.1.1.1.1</v>
      </c>
      <c r="M22" s="518" t="s">
        <v>9</v>
      </c>
      <c r="N22" s="565"/>
      <c r="O22" s="900"/>
      <c r="P22" s="900"/>
      <c r="Q22" s="900"/>
      <c r="R22" s="900"/>
      <c r="S22" s="900"/>
      <c r="T22" s="900"/>
      <c r="U22" s="900"/>
      <c r="V22" s="900"/>
      <c r="W22" s="413" t="s">
        <v>640</v>
      </c>
      <c r="Y22" s="543"/>
      <c r="Z22" s="543" t="str">
        <f t="shared" si="0"/>
        <v>Схема подключения теплопотребляющей установки к коллектору источника тепловой энергии</v>
      </c>
      <c r="AA22" s="543"/>
      <c r="AB22" s="543"/>
      <c r="AC22" s="543"/>
    </row>
    <row r="23" spans="1:29" ht="90">
      <c r="A23" s="898"/>
      <c r="B23" s="898"/>
      <c r="C23" s="898"/>
      <c r="D23" s="898"/>
      <c r="E23" s="898"/>
      <c r="F23" s="898">
        <v>1</v>
      </c>
      <c r="G23" s="668"/>
      <c r="H23" s="668"/>
      <c r="I23" s="898"/>
      <c r="J23" s="898">
        <v>1</v>
      </c>
      <c r="K23" s="673"/>
      <c r="L23" s="546" t="str">
        <f>mergeValue(A23) &amp;"."&amp; mergeValue(B23)&amp;"."&amp; mergeValue(C23)&amp;"."&amp; mergeValue(D23)&amp;"."&amp; mergeValue(E23)&amp;"."&amp; mergeValue(F23)</f>
        <v>1.1.1.1.1.1</v>
      </c>
      <c r="M23" s="519" t="s">
        <v>10</v>
      </c>
      <c r="N23" s="565"/>
      <c r="O23" s="901"/>
      <c r="P23" s="902"/>
      <c r="Q23" s="902"/>
      <c r="R23" s="902"/>
      <c r="S23" s="902"/>
      <c r="T23" s="902"/>
      <c r="U23" s="902"/>
      <c r="V23" s="903"/>
      <c r="W23" s="413" t="s">
        <v>638</v>
      </c>
      <c r="Y23" s="543"/>
      <c r="Z23" s="543" t="str">
        <f t="shared" si="0"/>
        <v>Группа потребителей</v>
      </c>
      <c r="AA23" s="543"/>
      <c r="AB23" s="543"/>
      <c r="AC23" s="543"/>
    </row>
    <row r="24" spans="1:29" ht="189" customHeight="1">
      <c r="A24" s="898"/>
      <c r="B24" s="898"/>
      <c r="C24" s="898"/>
      <c r="D24" s="898"/>
      <c r="E24" s="898"/>
      <c r="F24" s="898"/>
      <c r="G24" s="668">
        <v>1</v>
      </c>
      <c r="H24" s="668"/>
      <c r="I24" s="898"/>
      <c r="J24" s="898"/>
      <c r="K24" s="673">
        <v>1</v>
      </c>
      <c r="L24" s="546" t="str">
        <f>mergeValue(A24) &amp;"."&amp; mergeValue(B24)&amp;"."&amp; mergeValue(C24)&amp;"."&amp; mergeValue(D24)&amp;"."&amp; mergeValue(E24)&amp;"."&amp; mergeValue(F24)&amp;"."&amp; mergeValue(G24)</f>
        <v>1.1.1.1.1.1.1</v>
      </c>
      <c r="M24" s="752"/>
      <c r="N24" s="565"/>
      <c r="O24" s="525"/>
      <c r="P24" s="525"/>
      <c r="Q24" s="772"/>
      <c r="R24" s="893"/>
      <c r="S24" s="894" t="s">
        <v>84</v>
      </c>
      <c r="T24" s="893"/>
      <c r="U24" s="894" t="s">
        <v>85</v>
      </c>
      <c r="V24" s="525"/>
      <c r="W24" s="869" t="s">
        <v>657</v>
      </c>
      <c r="X24" s="539" t="str">
        <f>strCheckDate(O25:V25)</f>
        <v/>
      </c>
      <c r="Y24" s="543"/>
      <c r="Z24" s="543" t="str">
        <f t="shared" si="0"/>
        <v/>
      </c>
      <c r="AA24" s="543"/>
      <c r="AB24" s="543"/>
      <c r="AC24" s="543"/>
    </row>
    <row r="25" spans="1:29" ht="11.25" hidden="1" customHeight="1">
      <c r="A25" s="898"/>
      <c r="B25" s="898"/>
      <c r="C25" s="898"/>
      <c r="D25" s="898"/>
      <c r="E25" s="898"/>
      <c r="F25" s="898"/>
      <c r="G25" s="668"/>
      <c r="H25" s="668"/>
      <c r="I25" s="898"/>
      <c r="J25" s="898"/>
      <c r="K25" s="673"/>
      <c r="L25" s="293"/>
      <c r="M25" s="565"/>
      <c r="N25" s="565"/>
      <c r="O25" s="525"/>
      <c r="P25" s="525"/>
      <c r="Q25" s="538" t="str">
        <f>R24 &amp; "-" &amp; T24</f>
        <v>-</v>
      </c>
      <c r="R25" s="893"/>
      <c r="S25" s="894"/>
      <c r="T25" s="893"/>
      <c r="U25" s="894"/>
      <c r="V25" s="525"/>
      <c r="W25" s="870"/>
      <c r="Y25" s="543"/>
      <c r="Z25" s="543" t="str">
        <f t="shared" si="0"/>
        <v/>
      </c>
      <c r="AA25" s="543"/>
      <c r="AB25" s="543"/>
      <c r="AC25" s="543"/>
    </row>
    <row r="26" spans="1:29" ht="15" customHeight="1">
      <c r="A26" s="898"/>
      <c r="B26" s="898"/>
      <c r="C26" s="898"/>
      <c r="D26" s="898"/>
      <c r="E26" s="898"/>
      <c r="F26" s="898"/>
      <c r="G26" s="670"/>
      <c r="H26" s="668"/>
      <c r="I26" s="898"/>
      <c r="J26" s="898"/>
      <c r="K26" s="672"/>
      <c r="L26" s="512"/>
      <c r="M26" s="521" t="s">
        <v>25</v>
      </c>
      <c r="N26" s="162"/>
      <c r="O26" s="162"/>
      <c r="P26" s="162"/>
      <c r="Q26" s="162"/>
      <c r="R26" s="162"/>
      <c r="S26" s="162"/>
      <c r="T26" s="162"/>
      <c r="U26" s="162"/>
      <c r="V26" s="523"/>
      <c r="W26" s="871"/>
      <c r="Y26" s="543"/>
      <c r="Z26" s="543" t="str">
        <f t="shared" si="0"/>
        <v>Добавить вид теплоносителя (параметры теплоносителя)</v>
      </c>
      <c r="AA26" s="543"/>
      <c r="AB26" s="543"/>
      <c r="AC26" s="543"/>
    </row>
    <row r="27" spans="1:29" ht="15" customHeight="1">
      <c r="A27" s="898"/>
      <c r="B27" s="898"/>
      <c r="C27" s="898"/>
      <c r="D27" s="898"/>
      <c r="E27" s="898"/>
      <c r="F27" s="670"/>
      <c r="G27" s="670"/>
      <c r="H27" s="668"/>
      <c r="I27" s="898"/>
      <c r="J27" s="670"/>
      <c r="K27" s="672"/>
      <c r="L27" s="512"/>
      <c r="M27" s="520" t="s">
        <v>11</v>
      </c>
      <c r="N27" s="162"/>
      <c r="O27" s="162"/>
      <c r="P27" s="162"/>
      <c r="Q27" s="162"/>
      <c r="R27" s="162"/>
      <c r="S27" s="162"/>
      <c r="T27" s="162"/>
      <c r="U27" s="526"/>
      <c r="V27" s="162"/>
      <c r="W27" s="583"/>
      <c r="Y27" s="543"/>
      <c r="Z27" s="543" t="str">
        <f t="shared" si="0"/>
        <v>Добавить группу потребителей</v>
      </c>
      <c r="AA27" s="543"/>
      <c r="AB27" s="543"/>
      <c r="AC27" s="543"/>
    </row>
    <row r="28" spans="1:29" ht="15" customHeight="1">
      <c r="A28" s="898"/>
      <c r="B28" s="898"/>
      <c r="C28" s="898"/>
      <c r="D28" s="898"/>
      <c r="E28" s="671"/>
      <c r="F28" s="670"/>
      <c r="G28" s="670"/>
      <c r="H28" s="670"/>
      <c r="I28" s="655"/>
      <c r="J28" s="85"/>
      <c r="K28" s="661"/>
      <c r="L28" s="512"/>
      <c r="M28" s="517" t="s">
        <v>12</v>
      </c>
      <c r="N28" s="162"/>
      <c r="O28" s="162"/>
      <c r="P28" s="162"/>
      <c r="Q28" s="162"/>
      <c r="R28" s="162"/>
      <c r="S28" s="162"/>
      <c r="T28" s="162"/>
      <c r="U28" s="526"/>
      <c r="V28" s="162"/>
      <c r="W28" s="583"/>
      <c r="Y28" s="543"/>
      <c r="Z28" s="543" t="str">
        <f t="shared" si="0"/>
        <v>Добавить схему подключения</v>
      </c>
      <c r="AA28" s="543"/>
      <c r="AB28" s="543"/>
      <c r="AC28" s="543"/>
    </row>
    <row r="29" spans="1:29" ht="15" customHeight="1">
      <c r="A29" s="898"/>
      <c r="B29" s="898"/>
      <c r="C29" s="898"/>
      <c r="D29" s="671"/>
      <c r="E29" s="671"/>
      <c r="F29" s="670"/>
      <c r="G29" s="670"/>
      <c r="H29" s="670"/>
      <c r="I29" s="655"/>
      <c r="J29" s="85"/>
      <c r="K29" s="661"/>
      <c r="L29" s="512"/>
      <c r="M29" s="150" t="s">
        <v>17</v>
      </c>
      <c r="N29" s="162"/>
      <c r="O29" s="162"/>
      <c r="P29" s="162"/>
      <c r="Q29" s="162"/>
      <c r="R29" s="162"/>
      <c r="S29" s="162"/>
      <c r="T29" s="162"/>
      <c r="U29" s="526"/>
      <c r="V29" s="162"/>
      <c r="W29" s="583"/>
      <c r="Y29" s="543"/>
      <c r="Z29" s="543" t="str">
        <f t="shared" si="0"/>
        <v>Добавить источник тепловой энергии</v>
      </c>
      <c r="AA29" s="543"/>
      <c r="AB29" s="543"/>
      <c r="AC29" s="543"/>
    </row>
    <row r="30" spans="1:29" ht="15" customHeight="1">
      <c r="A30" s="898"/>
      <c r="B30" s="898"/>
      <c r="C30" s="671"/>
      <c r="D30" s="671"/>
      <c r="E30" s="671"/>
      <c r="F30" s="671"/>
      <c r="G30" s="674"/>
      <c r="H30" s="655"/>
      <c r="I30" s="665"/>
      <c r="J30" s="85"/>
      <c r="K30" s="666"/>
      <c r="L30" s="512"/>
      <c r="M30" s="149" t="s">
        <v>18</v>
      </c>
      <c r="N30" s="162"/>
      <c r="O30" s="162"/>
      <c r="P30" s="162"/>
      <c r="Q30" s="162"/>
      <c r="R30" s="162"/>
      <c r="S30" s="162"/>
      <c r="T30" s="162"/>
      <c r="U30" s="526"/>
      <c r="V30" s="162"/>
      <c r="W30" s="583"/>
      <c r="Y30" s="543"/>
      <c r="Z30" s="543" t="str">
        <f t="shared" si="0"/>
        <v>Добавить наименование системы теплоснабжения</v>
      </c>
      <c r="AA30" s="543"/>
      <c r="AB30" s="543"/>
      <c r="AC30" s="543"/>
    </row>
    <row r="31" spans="1:29" ht="15" customHeight="1">
      <c r="A31" s="898"/>
      <c r="B31" s="671"/>
      <c r="C31" s="671"/>
      <c r="D31" s="671"/>
      <c r="E31" s="671"/>
      <c r="F31" s="671"/>
      <c r="G31" s="674"/>
      <c r="H31" s="655"/>
      <c r="I31" s="655"/>
      <c r="J31" s="85"/>
      <c r="K31" s="661"/>
      <c r="L31" s="512"/>
      <c r="M31" s="155" t="s">
        <v>19</v>
      </c>
      <c r="N31" s="162"/>
      <c r="O31" s="162"/>
      <c r="P31" s="162"/>
      <c r="Q31" s="162"/>
      <c r="R31" s="162"/>
      <c r="S31" s="162"/>
      <c r="T31" s="162"/>
      <c r="U31" s="526"/>
      <c r="V31" s="162"/>
      <c r="W31" s="583"/>
      <c r="Y31" s="543"/>
      <c r="Z31" s="543" t="str">
        <f t="shared" si="0"/>
        <v>Добавить территорию действия тарифа</v>
      </c>
      <c r="AA31" s="543"/>
      <c r="AB31" s="543"/>
      <c r="AC31" s="543"/>
    </row>
    <row r="32" spans="1:29" customFormat="1" ht="15" customHeight="1">
      <c r="L32" s="482"/>
      <c r="M32" s="165" t="s">
        <v>309</v>
      </c>
      <c r="N32" s="162"/>
      <c r="O32" s="162"/>
      <c r="P32" s="162"/>
      <c r="Q32" s="162"/>
      <c r="R32" s="162"/>
      <c r="S32" s="162"/>
      <c r="T32" s="162"/>
      <c r="U32" s="526"/>
      <c r="V32" s="162"/>
      <c r="W32" s="583"/>
      <c r="X32" s="541"/>
      <c r="Y32" s="541"/>
      <c r="Z32" s="541"/>
      <c r="AA32" s="541"/>
      <c r="AB32" s="541"/>
      <c r="AC32" s="541"/>
    </row>
    <row r="33" spans="1:29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X33" s="36"/>
      <c r="Y33" s="36"/>
      <c r="Z33" s="36"/>
      <c r="AA33" s="36"/>
      <c r="AB33" s="36"/>
      <c r="AC33" s="36"/>
    </row>
    <row r="34" spans="1:29" ht="90" customHeight="1">
      <c r="L34" s="1">
        <v>1</v>
      </c>
      <c r="M34" s="862" t="s">
        <v>634</v>
      </c>
      <c r="N34" s="862"/>
      <c r="O34" s="862"/>
      <c r="P34" s="862"/>
      <c r="Q34" s="862"/>
      <c r="R34" s="862"/>
      <c r="S34" s="862"/>
      <c r="T34" s="862"/>
      <c r="U34" s="862"/>
      <c r="V34" s="862"/>
      <c r="W34" s="862"/>
    </row>
  </sheetData>
  <sheetProtection password="FA9C" sheet="1" objects="1" scenarios="1" formatColumns="0" formatRows="0"/>
  <dataConsolidate/>
  <mergeCells count="39">
    <mergeCell ref="E22:E27"/>
    <mergeCell ref="O22:V22"/>
    <mergeCell ref="F23:F26"/>
    <mergeCell ref="O23:V23"/>
    <mergeCell ref="R24:R25"/>
    <mergeCell ref="I22:I27"/>
    <mergeCell ref="J23:J26"/>
    <mergeCell ref="A18:A31"/>
    <mergeCell ref="O18:V18"/>
    <mergeCell ref="B19:B30"/>
    <mergeCell ref="O19:V19"/>
    <mergeCell ref="C20:C29"/>
    <mergeCell ref="U24:U25"/>
    <mergeCell ref="O20:V20"/>
    <mergeCell ref="D21:D28"/>
    <mergeCell ref="L5:T5"/>
    <mergeCell ref="O9:T9"/>
    <mergeCell ref="O10:T10"/>
    <mergeCell ref="L11:M11"/>
    <mergeCell ref="O12:U12"/>
    <mergeCell ref="O7:T7"/>
    <mergeCell ref="O8:T8"/>
    <mergeCell ref="P15:Q15"/>
    <mergeCell ref="R15:T15"/>
    <mergeCell ref="S17:T17"/>
    <mergeCell ref="W24:W26"/>
    <mergeCell ref="S24:S25"/>
    <mergeCell ref="T24:T25"/>
    <mergeCell ref="O21:V21"/>
    <mergeCell ref="M34:W34"/>
    <mergeCell ref="L13:V13"/>
    <mergeCell ref="L14:L16"/>
    <mergeCell ref="M14:M16"/>
    <mergeCell ref="O14:T14"/>
    <mergeCell ref="U14:U16"/>
    <mergeCell ref="V14:V16"/>
    <mergeCell ref="O15:O16"/>
    <mergeCell ref="W13:W16"/>
    <mergeCell ref="S16:T16"/>
  </mergeCells>
  <dataValidations count="3">
    <dataValidation type="list" allowBlank="1" showInputMessage="1" showErrorMessage="1" errorTitle="Ошибка" error="Выберите значение из списка" sqref="O22">
      <formula1>kind_of_scheme_in</formula1>
    </dataValidation>
    <dataValidation allowBlank="1" promptTitle="checkPeriodRange" sqref="Q25"/>
    <dataValidation type="list" allowBlank="1" showInputMessage="1" showErrorMessage="1" errorTitle="Ошибка" error="Выберите значение из списка" prompt="Выберите значение из списка" sqref="O23">
      <formula1>kind_of_cons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3">
    <tabColor theme="0" tint="-0.249977111117893"/>
  </sheetPr>
  <dimension ref="A1:T15"/>
  <sheetViews>
    <sheetView showGridLines="0" topLeftCell="E1" zoomScaleNormal="100" workbookViewId="0">
      <selection activeCell="H8" sqref="H8"/>
    </sheetView>
  </sheetViews>
  <sheetFormatPr defaultColWidth="10.5703125" defaultRowHeight="14.25"/>
  <cols>
    <col min="1" max="1" width="3.7109375" style="729" hidden="1" customWidth="1"/>
    <col min="2" max="4" width="3.7109375" style="723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723"/>
    <col min="12" max="12" width="11.140625" style="723" customWidth="1"/>
    <col min="13" max="20" width="10.5703125" style="723"/>
    <col min="21" max="16384" width="10.5703125" style="36"/>
  </cols>
  <sheetData>
    <row r="1" spans="1:20" ht="3" customHeight="1">
      <c r="A1" s="729" t="s">
        <v>49</v>
      </c>
    </row>
    <row r="2" spans="1:20" ht="22.5">
      <c r="F2" s="863" t="s">
        <v>492</v>
      </c>
      <c r="G2" s="864"/>
      <c r="H2" s="865"/>
      <c r="I2" s="436"/>
    </row>
    <row r="3" spans="1:20" ht="3" customHeight="1"/>
    <row r="4" spans="1:20" s="190" customFormat="1" ht="11.25">
      <c r="A4" s="728"/>
      <c r="B4" s="728"/>
      <c r="C4" s="728"/>
      <c r="D4" s="728"/>
      <c r="F4" s="815" t="s">
        <v>454</v>
      </c>
      <c r="G4" s="815"/>
      <c r="H4" s="815"/>
      <c r="I4" s="866" t="s">
        <v>455</v>
      </c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</row>
    <row r="5" spans="1:20" s="190" customFormat="1" ht="11.25" customHeight="1">
      <c r="A5" s="728"/>
      <c r="B5" s="728"/>
      <c r="C5" s="728"/>
      <c r="D5" s="728"/>
      <c r="F5" s="319" t="s">
        <v>92</v>
      </c>
      <c r="G5" s="337" t="s">
        <v>457</v>
      </c>
      <c r="H5" s="318" t="s">
        <v>442</v>
      </c>
      <c r="I5" s="866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</row>
    <row r="6" spans="1:20" s="190" customFormat="1" ht="12" customHeight="1">
      <c r="A6" s="728"/>
      <c r="B6" s="728"/>
      <c r="C6" s="728"/>
      <c r="D6" s="728"/>
      <c r="F6" s="636" t="s">
        <v>93</v>
      </c>
      <c r="G6" s="637">
        <v>2</v>
      </c>
      <c r="H6" s="638">
        <v>3</v>
      </c>
      <c r="I6" s="554">
        <v>4</v>
      </c>
      <c r="J6" s="728">
        <v>4</v>
      </c>
      <c r="K6" s="728"/>
      <c r="L6" s="728"/>
      <c r="M6" s="728"/>
      <c r="N6" s="728"/>
      <c r="O6" s="728"/>
      <c r="P6" s="728"/>
      <c r="Q6" s="728"/>
      <c r="R6" s="728"/>
      <c r="S6" s="728"/>
      <c r="T6" s="728"/>
    </row>
    <row r="7" spans="1:20" s="190" customFormat="1" ht="18.75">
      <c r="A7" s="728"/>
      <c r="B7" s="728"/>
      <c r="C7" s="728"/>
      <c r="D7" s="728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558"/>
      <c r="K7" s="728"/>
      <c r="L7" s="728"/>
      <c r="M7" s="728"/>
      <c r="N7" s="728"/>
      <c r="O7" s="728"/>
      <c r="P7" s="728"/>
      <c r="Q7" s="728"/>
      <c r="R7" s="728"/>
      <c r="S7" s="728"/>
      <c r="T7" s="728"/>
    </row>
    <row r="8" spans="1:20" s="190" customFormat="1" ht="45">
      <c r="A8" s="867">
        <v>1</v>
      </c>
      <c r="B8" s="728"/>
      <c r="C8" s="728"/>
      <c r="D8" s="728"/>
      <c r="F8" s="335" t="str">
        <f>"2." &amp;mergeValue(A8)</f>
        <v>2.1</v>
      </c>
      <c r="G8" s="417" t="s">
        <v>495</v>
      </c>
      <c r="H8" s="317" t="str">
        <f>IF('Перечень тарифов'!R21="","наименование отсутствует","" &amp; 'Перечень тарифов'!R21 &amp; "")</f>
        <v>наименование отсутствует</v>
      </c>
      <c r="I8" s="196" t="s">
        <v>592</v>
      </c>
      <c r="J8" s="558"/>
      <c r="K8" s="728"/>
      <c r="L8" s="728"/>
      <c r="M8" s="728"/>
      <c r="N8" s="728"/>
      <c r="O8" s="728"/>
      <c r="P8" s="728"/>
      <c r="Q8" s="728"/>
      <c r="R8" s="728"/>
      <c r="S8" s="728"/>
      <c r="T8" s="728"/>
    </row>
    <row r="9" spans="1:20" s="190" customFormat="1" ht="22.5">
      <c r="A9" s="867"/>
      <c r="B9" s="728"/>
      <c r="C9" s="728"/>
      <c r="D9" s="728"/>
      <c r="F9" s="335" t="str">
        <f>"3." &amp;mergeValue(A9)</f>
        <v>3.1</v>
      </c>
      <c r="G9" s="417" t="s">
        <v>496</v>
      </c>
      <c r="H9" s="317" t="str">
        <f>IF('Перечень тарифов'!F21="","наименование отсутствует","" &amp; 'Перечень тарифов'!F21 &amp; "")</f>
        <v>Производство тепловой энергии. Некомбинированная выработка</v>
      </c>
      <c r="I9" s="196" t="s">
        <v>590</v>
      </c>
      <c r="J9" s="558"/>
      <c r="K9" s="728"/>
      <c r="L9" s="728"/>
      <c r="M9" s="728"/>
      <c r="N9" s="728"/>
      <c r="O9" s="728"/>
      <c r="P9" s="728"/>
      <c r="Q9" s="728"/>
      <c r="R9" s="728"/>
      <c r="S9" s="728"/>
      <c r="T9" s="728"/>
    </row>
    <row r="10" spans="1:20" s="190" customFormat="1" ht="22.5">
      <c r="A10" s="867"/>
      <c r="B10" s="728"/>
      <c r="C10" s="728"/>
      <c r="D10" s="728"/>
      <c r="F10" s="335" t="str">
        <f>"4."&amp;mergeValue(A10)</f>
        <v>4.1</v>
      </c>
      <c r="G10" s="417" t="s">
        <v>497</v>
      </c>
      <c r="H10" s="318" t="s">
        <v>458</v>
      </c>
      <c r="I10" s="196"/>
      <c r="J10" s="558"/>
      <c r="K10" s="728"/>
      <c r="L10" s="728"/>
      <c r="M10" s="728"/>
      <c r="N10" s="728"/>
      <c r="O10" s="728"/>
      <c r="P10" s="728"/>
      <c r="Q10" s="728"/>
      <c r="R10" s="728"/>
      <c r="S10" s="728"/>
      <c r="T10" s="728"/>
    </row>
    <row r="11" spans="1:20" s="190" customFormat="1" ht="18.75">
      <c r="A11" s="867"/>
      <c r="B11" s="867">
        <v>1</v>
      </c>
      <c r="C11" s="734"/>
      <c r="D11" s="734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558"/>
      <c r="K11" s="728"/>
      <c r="L11" s="728"/>
      <c r="M11" s="728"/>
      <c r="N11" s="728"/>
      <c r="O11" s="728"/>
      <c r="P11" s="728"/>
      <c r="Q11" s="728"/>
      <c r="R11" s="728"/>
      <c r="S11" s="728"/>
      <c r="T11" s="728"/>
    </row>
    <row r="12" spans="1:20" s="190" customFormat="1" ht="22.5">
      <c r="A12" s="867"/>
      <c r="B12" s="867"/>
      <c r="C12" s="867">
        <v>1</v>
      </c>
      <c r="D12" s="734"/>
      <c r="F12" s="335" t="str">
        <f>"4."&amp;mergeValue(A12) &amp;"."&amp;mergeValue(B12)&amp;"."&amp;mergeValue(C12)</f>
        <v>4.1.1.1</v>
      </c>
      <c r="G12" s="341" t="s">
        <v>498</v>
      </c>
      <c r="H12" s="317" t="str">
        <f>IF(Территории!H13="","","" &amp; Территории!H13 &amp; "")</f>
        <v>Янаульский муниципальный район</v>
      </c>
      <c r="I12" s="196" t="s">
        <v>501</v>
      </c>
      <c r="J12" s="558"/>
      <c r="K12" s="728"/>
      <c r="L12" s="728"/>
      <c r="M12" s="728"/>
      <c r="N12" s="728"/>
      <c r="O12" s="728"/>
      <c r="P12" s="728"/>
      <c r="Q12" s="728"/>
      <c r="R12" s="728"/>
      <c r="S12" s="728"/>
      <c r="T12" s="728"/>
    </row>
    <row r="13" spans="1:20" s="190" customFormat="1" ht="56.25">
      <c r="A13" s="867"/>
      <c r="B13" s="867"/>
      <c r="C13" s="867"/>
      <c r="D13" s="734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 t="str">
        <f>IF(Территории!R14="","","" &amp; Территории!R14 &amp; "")</f>
        <v>Город Янаул (80659101)</v>
      </c>
      <c r="I13" s="415" t="s">
        <v>593</v>
      </c>
      <c r="J13" s="558"/>
      <c r="K13" s="728"/>
      <c r="L13" s="728"/>
      <c r="M13" s="728"/>
      <c r="N13" s="728"/>
      <c r="O13" s="728"/>
      <c r="P13" s="728"/>
      <c r="Q13" s="728"/>
      <c r="R13" s="728"/>
      <c r="S13" s="728"/>
      <c r="T13" s="728"/>
    </row>
    <row r="14" spans="1:20" s="326" customFormat="1" ht="3" customHeight="1">
      <c r="A14" s="616"/>
      <c r="B14" s="616"/>
      <c r="C14" s="616"/>
      <c r="D14" s="616"/>
      <c r="F14" s="345"/>
      <c r="G14" s="346"/>
      <c r="H14" s="347"/>
      <c r="I14" s="348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616"/>
    </row>
    <row r="15" spans="1:20" s="326" customFormat="1" ht="15" customHeight="1">
      <c r="A15" s="616"/>
      <c r="B15" s="616"/>
      <c r="C15" s="616"/>
      <c r="D15" s="616"/>
      <c r="F15" s="325"/>
      <c r="G15" s="862" t="s">
        <v>595</v>
      </c>
      <c r="H15" s="862"/>
      <c r="I15" s="22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3">
    <tabColor rgb="FFEAEBEE"/>
    <pageSetUpPr fitToPage="1"/>
  </sheetPr>
  <dimension ref="A1:BE34"/>
  <sheetViews>
    <sheetView showGridLines="0" topLeftCell="J7" zoomScaleNormal="100" workbookViewId="0">
      <selection activeCell="AO30" sqref="AO30"/>
    </sheetView>
  </sheetViews>
  <sheetFormatPr defaultColWidth="10.5703125" defaultRowHeight="14.25"/>
  <cols>
    <col min="1" max="6" width="10.5703125" style="723" hidden="1" customWidth="1"/>
    <col min="7" max="8" width="9.140625" style="729" hidden="1" customWidth="1"/>
    <col min="9" max="9" width="3.7109375" style="96" customWidth="1"/>
    <col min="10" max="11" width="3.7109375" style="87" customWidth="1"/>
    <col min="12" max="12" width="12.7109375" style="36" customWidth="1"/>
    <col min="13" max="13" width="44.7109375" style="36" customWidth="1"/>
    <col min="14" max="14" width="1.7109375" style="36" hidden="1" customWidth="1"/>
    <col min="15" max="15" width="29.7109375" style="36" customWidth="1"/>
    <col min="16" max="17" width="23.7109375" style="36" hidden="1" customWidth="1"/>
    <col min="18" max="18" width="11.7109375" style="36" customWidth="1"/>
    <col min="19" max="19" width="3.7109375" style="36" customWidth="1"/>
    <col min="20" max="20" width="11.7109375" style="36" customWidth="1"/>
    <col min="21" max="21" width="8.5703125" style="36" customWidth="1"/>
    <col min="22" max="22" width="29.7109375" style="36" customWidth="1"/>
    <col min="23" max="24" width="23.7109375" style="36" hidden="1" customWidth="1"/>
    <col min="25" max="25" width="11.7109375" style="36" customWidth="1"/>
    <col min="26" max="26" width="3.7109375" style="36" customWidth="1"/>
    <col min="27" max="27" width="11.7109375" style="36" customWidth="1"/>
    <col min="28" max="28" width="8.5703125" style="36" customWidth="1"/>
    <col min="29" max="29" width="29.7109375" style="36" customWidth="1"/>
    <col min="30" max="31" width="23.7109375" style="36" hidden="1" customWidth="1"/>
    <col min="32" max="32" width="11.7109375" style="36" customWidth="1"/>
    <col min="33" max="33" width="3.7109375" style="36" customWidth="1"/>
    <col min="34" max="34" width="11.7109375" style="36" customWidth="1"/>
    <col min="35" max="35" width="8.5703125" style="36" customWidth="1"/>
    <col min="36" max="36" width="29.7109375" style="36" customWidth="1"/>
    <col min="37" max="38" width="23.7109375" style="36" hidden="1" customWidth="1"/>
    <col min="39" max="39" width="11.7109375" style="36" customWidth="1"/>
    <col min="40" max="40" width="3.7109375" style="36" customWidth="1"/>
    <col min="41" max="41" width="11.7109375" style="36" customWidth="1"/>
    <col min="42" max="42" width="8.5703125" style="36" hidden="1" customWidth="1"/>
    <col min="43" max="43" width="4.7109375" style="36" customWidth="1"/>
    <col min="44" max="44" width="115.7109375" style="36" customWidth="1"/>
    <col min="45" max="46" width="10.5703125" style="723"/>
    <col min="47" max="47" width="11.140625" style="723" customWidth="1"/>
    <col min="48" max="55" width="10.5703125" style="723"/>
    <col min="56" max="16384" width="10.5703125" style="36"/>
  </cols>
  <sheetData>
    <row r="1" spans="1:55" hidden="1">
      <c r="Q1" s="537"/>
      <c r="R1" s="537"/>
      <c r="X1" s="537"/>
      <c r="Y1" s="537"/>
      <c r="AE1" s="537"/>
      <c r="AF1" s="537"/>
      <c r="AL1" s="537"/>
      <c r="AM1" s="537"/>
    </row>
    <row r="2" spans="1:55" hidden="1">
      <c r="U2" s="537"/>
      <c r="AB2" s="537"/>
      <c r="AI2" s="537"/>
      <c r="AP2" s="537"/>
    </row>
    <row r="3" spans="1:55" hidden="1"/>
    <row r="4" spans="1:55" ht="3" customHeight="1">
      <c r="J4" s="86"/>
      <c r="K4" s="86"/>
      <c r="L4" s="37"/>
      <c r="M4" s="37"/>
      <c r="N4" s="37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</row>
    <row r="5" spans="1:55" ht="22.5" customHeight="1">
      <c r="J5" s="86"/>
      <c r="K5" s="86"/>
      <c r="L5" s="895" t="s">
        <v>633</v>
      </c>
      <c r="M5" s="895"/>
      <c r="N5" s="895"/>
      <c r="O5" s="895"/>
      <c r="P5" s="895"/>
      <c r="Q5" s="895"/>
      <c r="R5" s="895"/>
      <c r="S5" s="895"/>
      <c r="T5" s="895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582"/>
      <c r="AI5" s="582"/>
      <c r="AJ5" s="582"/>
      <c r="AK5" s="582"/>
      <c r="AL5" s="582"/>
      <c r="AM5" s="582"/>
      <c r="AN5" s="582"/>
      <c r="AO5" s="582"/>
      <c r="AP5" s="582"/>
    </row>
    <row r="6" spans="1:55" ht="3" customHeight="1">
      <c r="J6" s="86"/>
      <c r="K6" s="86"/>
      <c r="L6" s="37"/>
      <c r="M6" s="37"/>
      <c r="N6" s="37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100"/>
    </row>
    <row r="7" spans="1:55" s="190" customFormat="1" ht="22.5">
      <c r="A7" s="728"/>
      <c r="B7" s="728"/>
      <c r="C7" s="728"/>
      <c r="D7" s="728"/>
      <c r="E7" s="728"/>
      <c r="F7" s="728"/>
      <c r="G7" s="728"/>
      <c r="H7" s="728"/>
      <c r="L7" s="489"/>
      <c r="M7" s="559" t="s">
        <v>503</v>
      </c>
      <c r="N7" s="584"/>
      <c r="O7" s="872" t="str">
        <f>IF(NameOrPr_ch="",IF(NameOrPr="","",NameOrPr),NameOrPr_ch)</f>
        <v>Государственный комитет Республики Башкортостан по тарифам</v>
      </c>
      <c r="P7" s="872"/>
      <c r="Q7" s="872"/>
      <c r="R7" s="872"/>
      <c r="S7" s="872"/>
      <c r="T7" s="872"/>
      <c r="U7" s="488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 s="488"/>
      <c r="AR7" s="509"/>
      <c r="AS7" s="728"/>
      <c r="AT7" s="728"/>
      <c r="AU7" s="728"/>
      <c r="AV7" s="728"/>
      <c r="AW7" s="728"/>
      <c r="AX7" s="728"/>
      <c r="AY7" s="728"/>
      <c r="AZ7" s="728"/>
      <c r="BA7" s="728"/>
      <c r="BB7" s="728"/>
      <c r="BC7" s="728"/>
    </row>
    <row r="8" spans="1:55" s="190" customFormat="1" ht="18.75">
      <c r="A8" s="728"/>
      <c r="B8" s="728"/>
      <c r="C8" s="728"/>
      <c r="D8" s="728"/>
      <c r="E8" s="728"/>
      <c r="F8" s="728"/>
      <c r="G8" s="728"/>
      <c r="H8" s="728"/>
      <c r="L8" s="489"/>
      <c r="M8" s="559" t="s">
        <v>598</v>
      </c>
      <c r="N8" s="584"/>
      <c r="O8" s="872" t="str">
        <f>IF(datePr_ch="",IF(datePr="","",datePr),datePr_ch)</f>
        <v>10.12.2018</v>
      </c>
      <c r="P8" s="872"/>
      <c r="Q8" s="872"/>
      <c r="R8" s="872"/>
      <c r="S8" s="872"/>
      <c r="T8" s="872"/>
      <c r="U8" s="48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 s="488"/>
      <c r="AR8" s="509"/>
      <c r="AS8" s="728"/>
      <c r="AT8" s="728"/>
      <c r="AU8" s="728"/>
      <c r="AV8" s="728"/>
      <c r="AW8" s="728"/>
      <c r="AX8" s="728"/>
      <c r="AY8" s="728"/>
      <c r="AZ8" s="728"/>
      <c r="BA8" s="728"/>
      <c r="BB8" s="728"/>
      <c r="BC8" s="728"/>
    </row>
    <row r="9" spans="1:55" s="190" customFormat="1" ht="18.75">
      <c r="A9" s="728"/>
      <c r="B9" s="728"/>
      <c r="C9" s="728"/>
      <c r="D9" s="728"/>
      <c r="E9" s="728"/>
      <c r="F9" s="728"/>
      <c r="G9" s="728"/>
      <c r="H9" s="728"/>
      <c r="L9" s="152"/>
      <c r="M9" s="559" t="s">
        <v>597</v>
      </c>
      <c r="N9" s="584"/>
      <c r="O9" s="872" t="str">
        <f>IF(numberPr_ch="",IF(numberPr="","",numberPr),numberPr_ch)</f>
        <v>532</v>
      </c>
      <c r="P9" s="872"/>
      <c r="Q9" s="872"/>
      <c r="R9" s="872"/>
      <c r="S9" s="872"/>
      <c r="T9" s="872"/>
      <c r="U9" s="488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 s="488"/>
      <c r="AR9" s="509"/>
      <c r="AS9" s="728"/>
      <c r="AT9" s="728"/>
      <c r="AU9" s="728"/>
      <c r="AV9" s="728"/>
      <c r="AW9" s="728"/>
      <c r="AX9" s="728"/>
      <c r="AY9" s="728"/>
      <c r="AZ9" s="728"/>
      <c r="BA9" s="728"/>
      <c r="BB9" s="728"/>
      <c r="BC9" s="728"/>
    </row>
    <row r="10" spans="1:55" s="190" customFormat="1" ht="18.75">
      <c r="A10" s="728"/>
      <c r="B10" s="728"/>
      <c r="C10" s="728"/>
      <c r="D10" s="728"/>
      <c r="E10" s="728"/>
      <c r="F10" s="728"/>
      <c r="G10" s="728"/>
      <c r="H10" s="728"/>
      <c r="L10" s="152"/>
      <c r="M10" s="559" t="s">
        <v>502</v>
      </c>
      <c r="N10" s="584"/>
      <c r="O10" s="872" t="str">
        <f>IF(IstPub_ch="",IF(IstPub="","",IstPub),IstPub_ch)</f>
        <v>сайт регулирующего органа</v>
      </c>
      <c r="P10" s="872"/>
      <c r="Q10" s="872"/>
      <c r="R10" s="872"/>
      <c r="S10" s="872"/>
      <c r="T10" s="872"/>
      <c r="U10" s="488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 s="488"/>
      <c r="AR10" s="509"/>
      <c r="AS10" s="728"/>
      <c r="AT10" s="728"/>
      <c r="AU10" s="728"/>
      <c r="AV10" s="728"/>
      <c r="AW10" s="728"/>
      <c r="AX10" s="728"/>
      <c r="AY10" s="728"/>
      <c r="AZ10" s="728"/>
      <c r="BA10" s="728"/>
      <c r="BB10" s="728"/>
      <c r="BC10" s="728"/>
    </row>
    <row r="11" spans="1:55" s="190" customFormat="1" ht="11.25" hidden="1">
      <c r="A11" s="728"/>
      <c r="B11" s="728"/>
      <c r="C11" s="728"/>
      <c r="D11" s="728"/>
      <c r="E11" s="728"/>
      <c r="F11" s="728"/>
      <c r="G11" s="728"/>
      <c r="H11" s="728"/>
      <c r="L11" s="896"/>
      <c r="M11" s="896"/>
      <c r="N11" s="479"/>
      <c r="O11" s="488"/>
      <c r="P11" s="488"/>
      <c r="Q11" s="488"/>
      <c r="R11" s="488"/>
      <c r="S11" s="488"/>
      <c r="T11" s="488"/>
      <c r="U11" s="726" t="s">
        <v>373</v>
      </c>
      <c r="V11" s="488"/>
      <c r="W11" s="488"/>
      <c r="X11" s="488"/>
      <c r="Y11" s="488"/>
      <c r="Z11" s="488"/>
      <c r="AA11" s="488"/>
      <c r="AB11" s="726" t="s">
        <v>373</v>
      </c>
      <c r="AC11" s="488"/>
      <c r="AD11" s="488"/>
      <c r="AE11" s="488"/>
      <c r="AF11" s="488"/>
      <c r="AG11" s="488"/>
      <c r="AH11" s="488"/>
      <c r="AI11" s="726" t="s">
        <v>373</v>
      </c>
      <c r="AJ11" s="488"/>
      <c r="AK11" s="488"/>
      <c r="AL11" s="488"/>
      <c r="AM11" s="488"/>
      <c r="AN11" s="488"/>
      <c r="AO11" s="488"/>
      <c r="AP11" s="726" t="s">
        <v>373</v>
      </c>
      <c r="AS11" s="728"/>
      <c r="AT11" s="728"/>
      <c r="AU11" s="728"/>
      <c r="AV11" s="728"/>
      <c r="AW11" s="728"/>
      <c r="AX11" s="728"/>
      <c r="AY11" s="728"/>
      <c r="AZ11" s="728"/>
      <c r="BA11" s="728"/>
      <c r="BB11" s="728"/>
      <c r="BC11" s="728"/>
    </row>
    <row r="12" spans="1:55">
      <c r="J12" s="86"/>
      <c r="K12" s="86"/>
      <c r="L12" s="37"/>
      <c r="M12" s="37"/>
      <c r="N12" s="492"/>
      <c r="O12" s="873"/>
      <c r="P12" s="873"/>
      <c r="Q12" s="873"/>
      <c r="R12" s="873"/>
      <c r="S12" s="873"/>
      <c r="T12" s="873"/>
      <c r="U12" s="873"/>
      <c r="V12" s="873" t="s">
        <v>3265</v>
      </c>
      <c r="W12" s="873"/>
      <c r="X12" s="873"/>
      <c r="Y12" s="873"/>
      <c r="Z12" s="873"/>
      <c r="AA12" s="873"/>
      <c r="AB12" s="873"/>
      <c r="AC12" s="873" t="s">
        <v>3265</v>
      </c>
      <c r="AD12" s="873"/>
      <c r="AE12" s="873"/>
      <c r="AF12" s="873"/>
      <c r="AG12" s="873"/>
      <c r="AH12" s="873"/>
      <c r="AI12" s="873"/>
      <c r="AJ12" s="873" t="s">
        <v>3265</v>
      </c>
      <c r="AK12" s="873"/>
      <c r="AL12" s="873"/>
      <c r="AM12" s="873"/>
      <c r="AN12" s="873"/>
      <c r="AO12" s="873"/>
      <c r="AP12" s="873"/>
    </row>
    <row r="13" spans="1:55">
      <c r="J13" s="86"/>
      <c r="K13" s="86"/>
      <c r="L13" s="815" t="s">
        <v>454</v>
      </c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/>
      <c r="X13" s="815"/>
      <c r="Y13" s="815"/>
      <c r="Z13" s="815"/>
      <c r="AA13" s="815"/>
      <c r="AB13" s="815"/>
      <c r="AC13" s="815"/>
      <c r="AD13" s="815"/>
      <c r="AE13" s="815"/>
      <c r="AF13" s="815"/>
      <c r="AG13" s="815"/>
      <c r="AH13" s="815"/>
      <c r="AI13" s="815"/>
      <c r="AJ13" s="815"/>
      <c r="AK13" s="815"/>
      <c r="AL13" s="815"/>
      <c r="AM13" s="815"/>
      <c r="AN13" s="815"/>
      <c r="AO13" s="815"/>
      <c r="AP13" s="815"/>
      <c r="AQ13" s="815"/>
      <c r="AR13" s="815" t="s">
        <v>455</v>
      </c>
    </row>
    <row r="14" spans="1:55" ht="14.25" customHeight="1">
      <c r="J14" s="86"/>
      <c r="K14" s="86"/>
      <c r="L14" s="879" t="s">
        <v>92</v>
      </c>
      <c r="M14" s="879" t="s">
        <v>641</v>
      </c>
      <c r="N14" s="579"/>
      <c r="O14" s="880" t="s">
        <v>643</v>
      </c>
      <c r="P14" s="881"/>
      <c r="Q14" s="881"/>
      <c r="R14" s="881"/>
      <c r="S14" s="881"/>
      <c r="T14" s="882"/>
      <c r="U14" s="890" t="s">
        <v>341</v>
      </c>
      <c r="V14" s="880" t="s">
        <v>643</v>
      </c>
      <c r="W14" s="881"/>
      <c r="X14" s="881"/>
      <c r="Y14" s="881"/>
      <c r="Z14" s="881"/>
      <c r="AA14" s="882"/>
      <c r="AB14" s="890" t="s">
        <v>341</v>
      </c>
      <c r="AC14" s="880" t="s">
        <v>643</v>
      </c>
      <c r="AD14" s="881"/>
      <c r="AE14" s="881"/>
      <c r="AF14" s="881"/>
      <c r="AG14" s="881"/>
      <c r="AH14" s="882"/>
      <c r="AI14" s="890" t="s">
        <v>341</v>
      </c>
      <c r="AJ14" s="880" t="s">
        <v>643</v>
      </c>
      <c r="AK14" s="881"/>
      <c r="AL14" s="881"/>
      <c r="AM14" s="881"/>
      <c r="AN14" s="881"/>
      <c r="AO14" s="882"/>
      <c r="AP14" s="890" t="s">
        <v>341</v>
      </c>
      <c r="AQ14" s="876" t="s">
        <v>275</v>
      </c>
      <c r="AR14" s="815"/>
    </row>
    <row r="15" spans="1:55" ht="14.25" customHeight="1">
      <c r="J15" s="86"/>
      <c r="K15" s="86"/>
      <c r="L15" s="879"/>
      <c r="M15" s="879"/>
      <c r="N15" s="580"/>
      <c r="O15" s="885" t="s">
        <v>607</v>
      </c>
      <c r="P15" s="883" t="s">
        <v>271</v>
      </c>
      <c r="Q15" s="884"/>
      <c r="R15" s="887" t="s">
        <v>656</v>
      </c>
      <c r="S15" s="888"/>
      <c r="T15" s="889"/>
      <c r="U15" s="891"/>
      <c r="V15" s="885" t="s">
        <v>607</v>
      </c>
      <c r="W15" s="883" t="s">
        <v>271</v>
      </c>
      <c r="X15" s="884"/>
      <c r="Y15" s="887" t="s">
        <v>656</v>
      </c>
      <c r="Z15" s="888"/>
      <c r="AA15" s="889"/>
      <c r="AB15" s="891"/>
      <c r="AC15" s="885" t="s">
        <v>607</v>
      </c>
      <c r="AD15" s="883" t="s">
        <v>271</v>
      </c>
      <c r="AE15" s="884"/>
      <c r="AF15" s="887" t="s">
        <v>656</v>
      </c>
      <c r="AG15" s="888"/>
      <c r="AH15" s="889"/>
      <c r="AI15" s="891"/>
      <c r="AJ15" s="885" t="s">
        <v>607</v>
      </c>
      <c r="AK15" s="883" t="s">
        <v>271</v>
      </c>
      <c r="AL15" s="884"/>
      <c r="AM15" s="887" t="s">
        <v>656</v>
      </c>
      <c r="AN15" s="888"/>
      <c r="AO15" s="889"/>
      <c r="AP15" s="891"/>
      <c r="AQ15" s="877"/>
      <c r="AR15" s="815"/>
    </row>
    <row r="16" spans="1:55" ht="33.75" customHeight="1">
      <c r="J16" s="86"/>
      <c r="K16" s="86"/>
      <c r="L16" s="879"/>
      <c r="M16" s="879"/>
      <c r="N16" s="581"/>
      <c r="O16" s="886"/>
      <c r="P16" s="104" t="s">
        <v>608</v>
      </c>
      <c r="Q16" s="104" t="s">
        <v>6</v>
      </c>
      <c r="R16" s="105" t="s">
        <v>274</v>
      </c>
      <c r="S16" s="874" t="s">
        <v>273</v>
      </c>
      <c r="T16" s="875"/>
      <c r="U16" s="892"/>
      <c r="V16" s="886"/>
      <c r="W16" s="104" t="s">
        <v>608</v>
      </c>
      <c r="X16" s="104" t="s">
        <v>6</v>
      </c>
      <c r="Y16" s="105" t="s">
        <v>274</v>
      </c>
      <c r="Z16" s="874" t="s">
        <v>273</v>
      </c>
      <c r="AA16" s="875"/>
      <c r="AB16" s="892"/>
      <c r="AC16" s="886"/>
      <c r="AD16" s="104" t="s">
        <v>608</v>
      </c>
      <c r="AE16" s="104" t="s">
        <v>6</v>
      </c>
      <c r="AF16" s="105" t="s">
        <v>274</v>
      </c>
      <c r="AG16" s="874" t="s">
        <v>273</v>
      </c>
      <c r="AH16" s="875"/>
      <c r="AI16" s="892"/>
      <c r="AJ16" s="886"/>
      <c r="AK16" s="104" t="s">
        <v>608</v>
      </c>
      <c r="AL16" s="104" t="s">
        <v>6</v>
      </c>
      <c r="AM16" s="105" t="s">
        <v>274</v>
      </c>
      <c r="AN16" s="874" t="s">
        <v>273</v>
      </c>
      <c r="AO16" s="875"/>
      <c r="AP16" s="892"/>
      <c r="AQ16" s="878"/>
      <c r="AR16" s="815"/>
    </row>
    <row r="17" spans="1:57">
      <c r="J17" s="86"/>
      <c r="K17" s="528">
        <v>1</v>
      </c>
      <c r="L17" s="566" t="s">
        <v>93</v>
      </c>
      <c r="M17" s="566" t="s">
        <v>49</v>
      </c>
      <c r="N17" s="568" t="str">
        <f ca="1">OFFSET(N17,0,-1)</f>
        <v>2</v>
      </c>
      <c r="O17" s="567">
        <f ca="1">OFFSET(O17,0,-1)+1</f>
        <v>3</v>
      </c>
      <c r="P17" s="567">
        <f ca="1">OFFSET(P17,0,-1)+1</f>
        <v>4</v>
      </c>
      <c r="Q17" s="567">
        <f ca="1">OFFSET(Q17,0,-1)+1</f>
        <v>5</v>
      </c>
      <c r="R17" s="567">
        <f ca="1">OFFSET(R17,0,-1)+1</f>
        <v>6</v>
      </c>
      <c r="S17" s="897">
        <f ca="1">OFFSET(S17,0,-1)+1</f>
        <v>7</v>
      </c>
      <c r="T17" s="897"/>
      <c r="U17" s="567">
        <f ca="1">OFFSET(U17,0,-2)+1</f>
        <v>8</v>
      </c>
      <c r="V17" s="567">
        <f ca="1">OFFSET(V17,0,-1)+1</f>
        <v>9</v>
      </c>
      <c r="W17" s="567">
        <f ca="1">OFFSET(W17,0,-1)+1</f>
        <v>10</v>
      </c>
      <c r="X17" s="567">
        <f ca="1">OFFSET(X17,0,-1)+1</f>
        <v>11</v>
      </c>
      <c r="Y17" s="567">
        <f ca="1">OFFSET(Y17,0,-1)+1</f>
        <v>12</v>
      </c>
      <c r="Z17" s="897">
        <f ca="1">OFFSET(Z17,0,-1)+1</f>
        <v>13</v>
      </c>
      <c r="AA17" s="897"/>
      <c r="AB17" s="567">
        <f ca="1">OFFSET(AB17,0,-2)+1</f>
        <v>14</v>
      </c>
      <c r="AC17" s="567">
        <f ca="1">OFFSET(AC17,0,-1)+1</f>
        <v>15</v>
      </c>
      <c r="AD17" s="567">
        <f ca="1">OFFSET(AD17,0,-1)+1</f>
        <v>16</v>
      </c>
      <c r="AE17" s="567">
        <f ca="1">OFFSET(AE17,0,-1)+1</f>
        <v>17</v>
      </c>
      <c r="AF17" s="567">
        <f ca="1">OFFSET(AF17,0,-1)+1</f>
        <v>18</v>
      </c>
      <c r="AG17" s="897">
        <f ca="1">OFFSET(AG17,0,-1)+1</f>
        <v>19</v>
      </c>
      <c r="AH17" s="897"/>
      <c r="AI17" s="567">
        <f ca="1">OFFSET(AI17,0,-2)+1</f>
        <v>20</v>
      </c>
      <c r="AJ17" s="567">
        <f ca="1">OFFSET(AJ17,0,-1)+1</f>
        <v>21</v>
      </c>
      <c r="AK17" s="567">
        <f ca="1">OFFSET(AK17,0,-1)+1</f>
        <v>22</v>
      </c>
      <c r="AL17" s="567">
        <f ca="1">OFFSET(AL17,0,-1)+1</f>
        <v>23</v>
      </c>
      <c r="AM17" s="567">
        <f ca="1">OFFSET(AM17,0,-1)+1</f>
        <v>24</v>
      </c>
      <c r="AN17" s="897">
        <f ca="1">OFFSET(AN17,0,-1)+1</f>
        <v>25</v>
      </c>
      <c r="AO17" s="897"/>
      <c r="AP17" s="567">
        <f ca="1">OFFSET(AP17,0,-2)+1</f>
        <v>26</v>
      </c>
      <c r="AQ17" s="568">
        <f ca="1">OFFSET(AQ17,0,-1)</f>
        <v>26</v>
      </c>
      <c r="AR17" s="567">
        <f ca="1">OFFSET(AR17,0,-1)+1</f>
        <v>27</v>
      </c>
    </row>
    <row r="18" spans="1:57" ht="22.5">
      <c r="A18" s="898">
        <v>1</v>
      </c>
      <c r="B18" s="730"/>
      <c r="C18" s="730"/>
      <c r="D18" s="730"/>
      <c r="E18" s="714"/>
      <c r="F18" s="735"/>
      <c r="G18" s="735"/>
      <c r="H18" s="735"/>
      <c r="I18" s="226"/>
      <c r="J18" s="655"/>
      <c r="K18" s="661"/>
      <c r="L18" s="546">
        <f>mergeValue(A18)</f>
        <v>1</v>
      </c>
      <c r="M18" s="564" t="s">
        <v>20</v>
      </c>
      <c r="N18" s="565"/>
      <c r="O18" s="899" t="str">
        <f>IF('Перечень тарифов'!J21="","","" &amp; 'Перечень тарифов'!J21 &amp; "")</f>
        <v>Тариф на тепловую энергию (мощность), поставляемую АО "Башкоммунэнерго" потребителям городского поселения город Янаул</v>
      </c>
      <c r="P18" s="899"/>
      <c r="Q18" s="899"/>
      <c r="R18" s="899"/>
      <c r="S18" s="899"/>
      <c r="T18" s="899"/>
      <c r="U18" s="899"/>
      <c r="V18" s="899"/>
      <c r="W18" s="899"/>
      <c r="X18" s="899"/>
      <c r="Y18" s="899"/>
      <c r="Z18" s="899"/>
      <c r="AA18" s="899"/>
      <c r="AB18" s="899"/>
      <c r="AC18" s="899"/>
      <c r="AD18" s="899"/>
      <c r="AE18" s="899"/>
      <c r="AF18" s="899"/>
      <c r="AG18" s="899"/>
      <c r="AH18" s="899"/>
      <c r="AI18" s="899"/>
      <c r="AJ18" s="899"/>
      <c r="AK18" s="899"/>
      <c r="AL18" s="899"/>
      <c r="AM18" s="899"/>
      <c r="AN18" s="899"/>
      <c r="AO18" s="899"/>
      <c r="AP18" s="899"/>
      <c r="AQ18" s="899"/>
      <c r="AR18" s="413" t="s">
        <v>477</v>
      </c>
      <c r="AT18" s="642"/>
      <c r="AU18" s="642" t="str">
        <f t="shared" ref="AU18:AU32" si="0">IF(M18="","",M18 )</f>
        <v>Наименование тарифа</v>
      </c>
      <c r="AV18" s="642"/>
      <c r="AW18" s="642"/>
      <c r="AX18" s="642"/>
      <c r="BD18" s="723"/>
      <c r="BE18" s="723"/>
    </row>
    <row r="19" spans="1:57" hidden="1">
      <c r="A19" s="898"/>
      <c r="B19" s="898">
        <v>1</v>
      </c>
      <c r="C19" s="730"/>
      <c r="D19" s="730"/>
      <c r="E19" s="735"/>
      <c r="F19" s="735"/>
      <c r="G19" s="735"/>
      <c r="H19" s="735"/>
      <c r="I19" s="654"/>
      <c r="J19" s="653"/>
      <c r="K19" s="656"/>
      <c r="L19" s="546" t="str">
        <f>mergeValue(A19) &amp;"."&amp; mergeValue(B19)</f>
        <v>1.1</v>
      </c>
      <c r="M19" s="514"/>
      <c r="N19" s="565"/>
      <c r="O19" s="899"/>
      <c r="P19" s="899"/>
      <c r="Q19" s="899"/>
      <c r="R19" s="899"/>
      <c r="S19" s="899"/>
      <c r="T19" s="899"/>
      <c r="U19" s="899"/>
      <c r="V19" s="899"/>
      <c r="W19" s="899"/>
      <c r="X19" s="899"/>
      <c r="Y19" s="899"/>
      <c r="Z19" s="899"/>
      <c r="AA19" s="899"/>
      <c r="AB19" s="899"/>
      <c r="AC19" s="899"/>
      <c r="AD19" s="899"/>
      <c r="AE19" s="899"/>
      <c r="AF19" s="899"/>
      <c r="AG19" s="899"/>
      <c r="AH19" s="899"/>
      <c r="AI19" s="899"/>
      <c r="AJ19" s="899"/>
      <c r="AK19" s="899"/>
      <c r="AL19" s="899"/>
      <c r="AM19" s="899"/>
      <c r="AN19" s="899"/>
      <c r="AO19" s="899"/>
      <c r="AP19" s="899"/>
      <c r="AQ19" s="899"/>
      <c r="AR19" s="413"/>
      <c r="AT19" s="642"/>
      <c r="AU19" s="642" t="str">
        <f t="shared" si="0"/>
        <v/>
      </c>
      <c r="AV19" s="642"/>
      <c r="AW19" s="642"/>
      <c r="AX19" s="642"/>
      <c r="BD19" s="723"/>
      <c r="BE19" s="723"/>
    </row>
    <row r="20" spans="1:57" hidden="1">
      <c r="A20" s="898"/>
      <c r="B20" s="898"/>
      <c r="C20" s="898">
        <v>1</v>
      </c>
      <c r="D20" s="730"/>
      <c r="E20" s="735"/>
      <c r="F20" s="735"/>
      <c r="G20" s="735"/>
      <c r="H20" s="735"/>
      <c r="I20" s="660"/>
      <c r="J20" s="653"/>
      <c r="K20" s="656"/>
      <c r="L20" s="546" t="str">
        <f>mergeValue(A20) &amp;"."&amp; mergeValue(B20)&amp;"."&amp; mergeValue(C20)</f>
        <v>1.1.1</v>
      </c>
      <c r="M20" s="515"/>
      <c r="N20" s="565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899"/>
      <c r="AG20" s="899"/>
      <c r="AH20" s="899"/>
      <c r="AI20" s="899"/>
      <c r="AJ20" s="899"/>
      <c r="AK20" s="899"/>
      <c r="AL20" s="899"/>
      <c r="AM20" s="899"/>
      <c r="AN20" s="899"/>
      <c r="AO20" s="899"/>
      <c r="AP20" s="899"/>
      <c r="AQ20" s="899"/>
      <c r="AR20" s="413"/>
      <c r="AT20" s="642"/>
      <c r="AU20" s="642" t="str">
        <f t="shared" si="0"/>
        <v/>
      </c>
      <c r="AV20" s="642"/>
      <c r="AW20" s="642"/>
      <c r="AX20" s="642"/>
      <c r="BD20" s="723"/>
      <c r="BE20" s="723"/>
    </row>
    <row r="21" spans="1:57" hidden="1">
      <c r="A21" s="898"/>
      <c r="B21" s="898"/>
      <c r="C21" s="898"/>
      <c r="D21" s="898">
        <v>1</v>
      </c>
      <c r="E21" s="735"/>
      <c r="F21" s="735"/>
      <c r="G21" s="735"/>
      <c r="H21" s="735"/>
      <c r="I21" s="660"/>
      <c r="J21" s="653"/>
      <c r="K21" s="656"/>
      <c r="L21" s="546" t="str">
        <f>mergeValue(A21) &amp;"."&amp; mergeValue(B21)&amp;"."&amp; mergeValue(C21)&amp;"."&amp; mergeValue(D21)</f>
        <v>1.1.1.1</v>
      </c>
      <c r="M21" s="516"/>
      <c r="N21" s="565"/>
      <c r="O21" s="899"/>
      <c r="P21" s="899"/>
      <c r="Q21" s="899"/>
      <c r="R21" s="899"/>
      <c r="S21" s="899"/>
      <c r="T21" s="899"/>
      <c r="U21" s="899"/>
      <c r="V21" s="899"/>
      <c r="W21" s="899"/>
      <c r="X21" s="899"/>
      <c r="Y21" s="899"/>
      <c r="Z21" s="899"/>
      <c r="AA21" s="899"/>
      <c r="AB21" s="899"/>
      <c r="AC21" s="899"/>
      <c r="AD21" s="899"/>
      <c r="AE21" s="899"/>
      <c r="AF21" s="899"/>
      <c r="AG21" s="899"/>
      <c r="AH21" s="899"/>
      <c r="AI21" s="899"/>
      <c r="AJ21" s="899"/>
      <c r="AK21" s="899"/>
      <c r="AL21" s="899"/>
      <c r="AM21" s="899"/>
      <c r="AN21" s="899"/>
      <c r="AO21" s="899"/>
      <c r="AP21" s="899"/>
      <c r="AQ21" s="899"/>
      <c r="AR21" s="413"/>
      <c r="AT21" s="642"/>
      <c r="AU21" s="642" t="str">
        <f t="shared" si="0"/>
        <v/>
      </c>
      <c r="AV21" s="642"/>
      <c r="AW21" s="642"/>
      <c r="AX21" s="642"/>
      <c r="BD21" s="723"/>
      <c r="BE21" s="723"/>
    </row>
    <row r="22" spans="1:57" ht="101.25">
      <c r="A22" s="898"/>
      <c r="B22" s="898"/>
      <c r="C22" s="898"/>
      <c r="D22" s="898"/>
      <c r="E22" s="898">
        <v>1</v>
      </c>
      <c r="F22" s="735"/>
      <c r="G22" s="735"/>
      <c r="H22" s="730">
        <v>1</v>
      </c>
      <c r="I22" s="898">
        <v>1</v>
      </c>
      <c r="J22" s="735"/>
      <c r="K22" s="709"/>
      <c r="L22" s="546" t="str">
        <f>mergeValue(A22) &amp;"."&amp; mergeValue(B22)&amp;"."&amp; mergeValue(C22)&amp;"."&amp; mergeValue(D22)&amp;"."&amp; mergeValue(E22)</f>
        <v>1.1.1.1.1</v>
      </c>
      <c r="M22" s="518" t="s">
        <v>9</v>
      </c>
      <c r="N22" s="565"/>
      <c r="O22" s="901" t="s">
        <v>3</v>
      </c>
      <c r="P22" s="902"/>
      <c r="Q22" s="902"/>
      <c r="R22" s="902"/>
      <c r="S22" s="902"/>
      <c r="T22" s="902"/>
      <c r="U22" s="902"/>
      <c r="V22" s="902"/>
      <c r="W22" s="902"/>
      <c r="X22" s="902"/>
      <c r="Y22" s="902"/>
      <c r="Z22" s="902"/>
      <c r="AA22" s="902"/>
      <c r="AB22" s="902"/>
      <c r="AC22" s="902"/>
      <c r="AD22" s="902"/>
      <c r="AE22" s="902"/>
      <c r="AF22" s="902"/>
      <c r="AG22" s="902"/>
      <c r="AH22" s="902"/>
      <c r="AI22" s="902"/>
      <c r="AJ22" s="902"/>
      <c r="AK22" s="902"/>
      <c r="AL22" s="902"/>
      <c r="AM22" s="902"/>
      <c r="AN22" s="902"/>
      <c r="AO22" s="902"/>
      <c r="AP22" s="902"/>
      <c r="AQ22" s="903"/>
      <c r="AR22" s="413" t="s">
        <v>640</v>
      </c>
      <c r="AT22" s="642"/>
      <c r="AU22" s="642" t="str">
        <f t="shared" si="0"/>
        <v>Схема подключения теплопотребляющей установки к коллектору источника тепловой энергии</v>
      </c>
      <c r="AV22" s="642"/>
      <c r="AW22" s="642"/>
      <c r="AX22" s="642"/>
      <c r="BD22" s="723"/>
      <c r="BE22" s="723"/>
    </row>
    <row r="23" spans="1:57" ht="90">
      <c r="A23" s="898"/>
      <c r="B23" s="898"/>
      <c r="C23" s="898"/>
      <c r="D23" s="898"/>
      <c r="E23" s="898"/>
      <c r="F23" s="898">
        <v>1</v>
      </c>
      <c r="G23" s="730"/>
      <c r="H23" s="730"/>
      <c r="I23" s="898"/>
      <c r="J23" s="898">
        <v>1</v>
      </c>
      <c r="K23" s="710"/>
      <c r="L23" s="546" t="str">
        <f>mergeValue(A23) &amp;"."&amp; mergeValue(B23)&amp;"."&amp; mergeValue(C23)&amp;"."&amp; mergeValue(D23)&amp;"."&amp; mergeValue(E23)&amp;"."&amp; mergeValue(F23)</f>
        <v>1.1.1.1.1.1</v>
      </c>
      <c r="M23" s="519" t="s">
        <v>10</v>
      </c>
      <c r="N23" s="565"/>
      <c r="O23" s="901" t="s">
        <v>472</v>
      </c>
      <c r="P23" s="902"/>
      <c r="Q23" s="902"/>
      <c r="R23" s="902"/>
      <c r="S23" s="902"/>
      <c r="T23" s="902"/>
      <c r="U23" s="902"/>
      <c r="V23" s="902"/>
      <c r="W23" s="902"/>
      <c r="X23" s="902"/>
      <c r="Y23" s="902"/>
      <c r="Z23" s="902"/>
      <c r="AA23" s="902"/>
      <c r="AB23" s="902"/>
      <c r="AC23" s="902"/>
      <c r="AD23" s="902"/>
      <c r="AE23" s="902"/>
      <c r="AF23" s="902"/>
      <c r="AG23" s="902"/>
      <c r="AH23" s="902"/>
      <c r="AI23" s="902"/>
      <c r="AJ23" s="902"/>
      <c r="AK23" s="902"/>
      <c r="AL23" s="902"/>
      <c r="AM23" s="902"/>
      <c r="AN23" s="902"/>
      <c r="AO23" s="902"/>
      <c r="AP23" s="902"/>
      <c r="AQ23" s="903"/>
      <c r="AR23" s="413" t="s">
        <v>638</v>
      </c>
      <c r="AT23" s="642"/>
      <c r="AU23" s="642" t="str">
        <f t="shared" si="0"/>
        <v>Группа потребителей</v>
      </c>
      <c r="AV23" s="642"/>
      <c r="AW23" s="642"/>
      <c r="AX23" s="642"/>
      <c r="BD23" s="723"/>
      <c r="BE23" s="723"/>
    </row>
    <row r="24" spans="1:57" ht="17.100000000000001" customHeight="1">
      <c r="A24" s="898"/>
      <c r="B24" s="898"/>
      <c r="C24" s="898"/>
      <c r="D24" s="898"/>
      <c r="E24" s="898"/>
      <c r="F24" s="898"/>
      <c r="G24" s="730">
        <v>1</v>
      </c>
      <c r="H24" s="730"/>
      <c r="I24" s="898"/>
      <c r="J24" s="898"/>
      <c r="K24" s="710">
        <v>1</v>
      </c>
      <c r="L24" s="546" t="str">
        <f>mergeValue(A24) &amp;"."&amp; mergeValue(B24)&amp;"."&amp; mergeValue(C24)&amp;"."&amp; mergeValue(D24)&amp;"."&amp; mergeValue(E24)&amp;"."&amp; mergeValue(F24)&amp;"."&amp; mergeValue(G24)</f>
        <v>1.1.1.1.1.1.1</v>
      </c>
      <c r="M24" s="752" t="s">
        <v>644</v>
      </c>
      <c r="N24" s="565"/>
      <c r="O24" s="601">
        <v>2060.66</v>
      </c>
      <c r="P24" s="525"/>
      <c r="Q24" s="772"/>
      <c r="R24" s="905" t="s">
        <v>2516</v>
      </c>
      <c r="S24" s="894" t="s">
        <v>84</v>
      </c>
      <c r="T24" s="905" t="s">
        <v>3268</v>
      </c>
      <c r="U24" s="894" t="s">
        <v>84</v>
      </c>
      <c r="V24" s="601">
        <v>2089.5100000000002</v>
      </c>
      <c r="W24" s="525"/>
      <c r="X24" s="772"/>
      <c r="Y24" s="905" t="s">
        <v>3269</v>
      </c>
      <c r="Z24" s="894" t="s">
        <v>84</v>
      </c>
      <c r="AA24" s="905" t="s">
        <v>3270</v>
      </c>
      <c r="AB24" s="894" t="s">
        <v>84</v>
      </c>
      <c r="AC24" s="601">
        <v>2089.5100000000002</v>
      </c>
      <c r="AD24" s="525"/>
      <c r="AE24" s="772"/>
      <c r="AF24" s="905" t="s">
        <v>3271</v>
      </c>
      <c r="AG24" s="894" t="s">
        <v>84</v>
      </c>
      <c r="AH24" s="905" t="s">
        <v>3272</v>
      </c>
      <c r="AI24" s="894" t="s">
        <v>84</v>
      </c>
      <c r="AJ24" s="601">
        <v>2203.44</v>
      </c>
      <c r="AK24" s="525"/>
      <c r="AL24" s="772"/>
      <c r="AM24" s="905" t="s">
        <v>3273</v>
      </c>
      <c r="AN24" s="894" t="s">
        <v>84</v>
      </c>
      <c r="AO24" s="905" t="s">
        <v>2517</v>
      </c>
      <c r="AP24" s="894" t="s">
        <v>85</v>
      </c>
      <c r="AQ24" s="525"/>
      <c r="AR24" s="869" t="s">
        <v>657</v>
      </c>
      <c r="AS24" s="723" t="str">
        <f>strCheckDate(O25:AQ25)</f>
        <v/>
      </c>
      <c r="AT24" s="642"/>
      <c r="AU24" s="642" t="str">
        <f t="shared" si="0"/>
        <v>вода</v>
      </c>
      <c r="AV24" s="642"/>
      <c r="AW24" s="642"/>
      <c r="AX24" s="642"/>
      <c r="BD24" s="723"/>
      <c r="BE24" s="723"/>
    </row>
    <row r="25" spans="1:57" ht="11.25" hidden="1" customHeight="1">
      <c r="A25" s="898"/>
      <c r="B25" s="898"/>
      <c r="C25" s="898"/>
      <c r="D25" s="898"/>
      <c r="E25" s="898"/>
      <c r="F25" s="898"/>
      <c r="G25" s="730"/>
      <c r="H25" s="730"/>
      <c r="I25" s="898"/>
      <c r="J25" s="898"/>
      <c r="K25" s="710"/>
      <c r="L25" s="293"/>
      <c r="M25" s="565"/>
      <c r="N25" s="565"/>
      <c r="O25" s="525"/>
      <c r="P25" s="525"/>
      <c r="Q25" s="613" t="str">
        <f>R24 &amp; "-" &amp; T24</f>
        <v>01.01.2019-30.06.2019</v>
      </c>
      <c r="R25" s="893"/>
      <c r="S25" s="894"/>
      <c r="T25" s="893"/>
      <c r="U25" s="894"/>
      <c r="V25" s="525"/>
      <c r="W25" s="525"/>
      <c r="X25" s="613" t="str">
        <f>Y24 &amp; "-" &amp; AA24</f>
        <v>01.07.2019-31.12.2019</v>
      </c>
      <c r="Y25" s="893"/>
      <c r="Z25" s="894"/>
      <c r="AA25" s="893"/>
      <c r="AB25" s="894"/>
      <c r="AC25" s="525"/>
      <c r="AD25" s="525"/>
      <c r="AE25" s="613" t="str">
        <f>AF24 &amp; "-" &amp; AH24</f>
        <v>01.01.2020-30.06.2020</v>
      </c>
      <c r="AF25" s="893"/>
      <c r="AG25" s="894"/>
      <c r="AH25" s="893"/>
      <c r="AI25" s="894"/>
      <c r="AJ25" s="525"/>
      <c r="AK25" s="525"/>
      <c r="AL25" s="613" t="str">
        <f>AM24 &amp; "-" &amp; AO24</f>
        <v>01.07.2020-31.12.2020</v>
      </c>
      <c r="AM25" s="893"/>
      <c r="AN25" s="894"/>
      <c r="AO25" s="893"/>
      <c r="AP25" s="894"/>
      <c r="AQ25" s="525"/>
      <c r="AR25" s="870"/>
      <c r="AT25" s="642"/>
      <c r="AU25" s="642" t="str">
        <f t="shared" si="0"/>
        <v/>
      </c>
      <c r="AV25" s="642"/>
      <c r="AW25" s="642"/>
      <c r="AX25" s="642"/>
      <c r="BD25" s="723"/>
      <c r="BE25" s="723"/>
    </row>
    <row r="26" spans="1:57" ht="108.75" customHeight="1">
      <c r="A26" s="898"/>
      <c r="B26" s="898"/>
      <c r="C26" s="898"/>
      <c r="D26" s="898"/>
      <c r="E26" s="898"/>
      <c r="F26" s="898"/>
      <c r="G26" s="735"/>
      <c r="H26" s="730"/>
      <c r="I26" s="898"/>
      <c r="J26" s="898"/>
      <c r="K26" s="709"/>
      <c r="L26" s="512"/>
      <c r="M26" s="521" t="s">
        <v>25</v>
      </c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523"/>
      <c r="AR26" s="871"/>
      <c r="AT26" s="642"/>
      <c r="AU26" s="642" t="str">
        <f t="shared" si="0"/>
        <v>Добавить вид теплоносителя (параметры теплоносителя)</v>
      </c>
      <c r="AV26" s="642"/>
      <c r="AW26" s="642"/>
      <c r="AX26" s="642"/>
      <c r="BD26" s="723"/>
      <c r="BE26" s="723"/>
    </row>
    <row r="27" spans="1:57" ht="90">
      <c r="A27" s="898"/>
      <c r="B27" s="898"/>
      <c r="C27" s="898"/>
      <c r="D27" s="898"/>
      <c r="E27" s="898"/>
      <c r="F27" s="898">
        <v>2</v>
      </c>
      <c r="G27" s="760"/>
      <c r="H27" s="760"/>
      <c r="I27" s="898"/>
      <c r="J27" s="904" t="s">
        <v>3265</v>
      </c>
      <c r="K27" s="710"/>
      <c r="L27" s="546" t="str">
        <f>mergeValue(A27) &amp;"."&amp; mergeValue(B27)&amp;"."&amp; mergeValue(C27)&amp;"."&amp; mergeValue(D27)&amp;"."&amp; mergeValue(E27)&amp;"."&amp; mergeValue(F27)</f>
        <v>1.1.1.1.1.2</v>
      </c>
      <c r="M27" s="519" t="s">
        <v>10</v>
      </c>
      <c r="N27" s="565"/>
      <c r="O27" s="901" t="s">
        <v>304</v>
      </c>
      <c r="P27" s="902"/>
      <c r="Q27" s="902"/>
      <c r="R27" s="902"/>
      <c r="S27" s="902"/>
      <c r="T27" s="902"/>
      <c r="U27" s="902"/>
      <c r="V27" s="902"/>
      <c r="W27" s="902"/>
      <c r="X27" s="902"/>
      <c r="Y27" s="902"/>
      <c r="Z27" s="902"/>
      <c r="AA27" s="902"/>
      <c r="AB27" s="902"/>
      <c r="AC27" s="902"/>
      <c r="AD27" s="902"/>
      <c r="AE27" s="902"/>
      <c r="AF27" s="902"/>
      <c r="AG27" s="902"/>
      <c r="AH27" s="902"/>
      <c r="AI27" s="902"/>
      <c r="AJ27" s="902"/>
      <c r="AK27" s="902"/>
      <c r="AL27" s="902"/>
      <c r="AM27" s="902"/>
      <c r="AN27" s="902"/>
      <c r="AO27" s="902"/>
      <c r="AP27" s="902"/>
      <c r="AQ27" s="903"/>
      <c r="AR27" s="413" t="s">
        <v>638</v>
      </c>
      <c r="AT27" s="642"/>
      <c r="AU27" s="642" t="str">
        <f t="shared" si="0"/>
        <v>Группа потребителей</v>
      </c>
      <c r="AV27" s="642"/>
      <c r="AW27" s="642"/>
      <c r="AX27" s="642"/>
      <c r="BD27" s="723"/>
      <c r="BE27" s="723"/>
    </row>
    <row r="28" spans="1:57" ht="17.100000000000001" customHeight="1">
      <c r="A28" s="898"/>
      <c r="B28" s="898"/>
      <c r="C28" s="898"/>
      <c r="D28" s="898"/>
      <c r="E28" s="898"/>
      <c r="F28" s="898"/>
      <c r="G28" s="760">
        <v>1</v>
      </c>
      <c r="H28" s="760"/>
      <c r="I28" s="898"/>
      <c r="J28" s="898"/>
      <c r="K28" s="710">
        <v>1</v>
      </c>
      <c r="L28" s="546" t="str">
        <f>mergeValue(A28) &amp;"."&amp; mergeValue(B28)&amp;"."&amp; mergeValue(C28)&amp;"."&amp; mergeValue(D28)&amp;"."&amp; mergeValue(E28)&amp;"."&amp; mergeValue(F28)&amp;"."&amp; mergeValue(G28)</f>
        <v>1.1.1.1.1.2.1</v>
      </c>
      <c r="M28" s="752" t="s">
        <v>644</v>
      </c>
      <c r="N28" s="565"/>
      <c r="O28" s="601">
        <v>1717.22</v>
      </c>
      <c r="P28" s="525"/>
      <c r="Q28" s="772"/>
      <c r="R28" s="905" t="s">
        <v>2516</v>
      </c>
      <c r="S28" s="894" t="s">
        <v>84</v>
      </c>
      <c r="T28" s="905" t="s">
        <v>3268</v>
      </c>
      <c r="U28" s="894" t="s">
        <v>84</v>
      </c>
      <c r="V28" s="601">
        <v>1741.26</v>
      </c>
      <c r="W28" s="525"/>
      <c r="X28" s="772"/>
      <c r="Y28" s="905" t="s">
        <v>3269</v>
      </c>
      <c r="Z28" s="894" t="s">
        <v>84</v>
      </c>
      <c r="AA28" s="905" t="s">
        <v>3270</v>
      </c>
      <c r="AB28" s="894" t="s">
        <v>84</v>
      </c>
      <c r="AC28" s="601">
        <v>1741.26</v>
      </c>
      <c r="AD28" s="525"/>
      <c r="AE28" s="772"/>
      <c r="AF28" s="905" t="s">
        <v>3271</v>
      </c>
      <c r="AG28" s="894" t="s">
        <v>84</v>
      </c>
      <c r="AH28" s="905" t="s">
        <v>3272</v>
      </c>
      <c r="AI28" s="894" t="s">
        <v>84</v>
      </c>
      <c r="AJ28" s="601">
        <v>1836.2</v>
      </c>
      <c r="AK28" s="525"/>
      <c r="AL28" s="772"/>
      <c r="AM28" s="905" t="s">
        <v>3273</v>
      </c>
      <c r="AN28" s="894" t="s">
        <v>84</v>
      </c>
      <c r="AO28" s="905" t="s">
        <v>2517</v>
      </c>
      <c r="AP28" s="894" t="s">
        <v>85</v>
      </c>
      <c r="AQ28" s="525"/>
      <c r="AR28" s="869" t="s">
        <v>657</v>
      </c>
      <c r="AS28" s="723" t="str">
        <f>strCheckDate(O29:AQ29)</f>
        <v/>
      </c>
      <c r="AT28" s="642"/>
      <c r="AU28" s="642" t="str">
        <f t="shared" si="0"/>
        <v>вода</v>
      </c>
      <c r="AV28" s="642"/>
      <c r="AW28" s="642"/>
      <c r="AX28" s="642"/>
      <c r="BD28" s="723"/>
      <c r="BE28" s="723"/>
    </row>
    <row r="29" spans="1:57" ht="11.25" hidden="1" customHeight="1">
      <c r="A29" s="898"/>
      <c r="B29" s="898"/>
      <c r="C29" s="898"/>
      <c r="D29" s="898"/>
      <c r="E29" s="898"/>
      <c r="F29" s="898"/>
      <c r="G29" s="760"/>
      <c r="H29" s="760"/>
      <c r="I29" s="898"/>
      <c r="J29" s="898"/>
      <c r="K29" s="710"/>
      <c r="L29" s="293"/>
      <c r="M29" s="565"/>
      <c r="N29" s="565"/>
      <c r="O29" s="525"/>
      <c r="P29" s="525"/>
      <c r="Q29" s="613" t="str">
        <f>R28 &amp; "-" &amp; T28</f>
        <v>01.01.2019-30.06.2019</v>
      </c>
      <c r="R29" s="893"/>
      <c r="S29" s="894"/>
      <c r="T29" s="893"/>
      <c r="U29" s="894"/>
      <c r="V29" s="525"/>
      <c r="W29" s="525"/>
      <c r="X29" s="613" t="str">
        <f>Y28 &amp; "-" &amp; AA28</f>
        <v>01.07.2019-31.12.2019</v>
      </c>
      <c r="Y29" s="893"/>
      <c r="Z29" s="894"/>
      <c r="AA29" s="893"/>
      <c r="AB29" s="894"/>
      <c r="AC29" s="525"/>
      <c r="AD29" s="525"/>
      <c r="AE29" s="613" t="str">
        <f>AF28 &amp; "-" &amp; AH28</f>
        <v>01.01.2020-30.06.2020</v>
      </c>
      <c r="AF29" s="893"/>
      <c r="AG29" s="894"/>
      <c r="AH29" s="893"/>
      <c r="AI29" s="894"/>
      <c r="AJ29" s="525"/>
      <c r="AK29" s="525"/>
      <c r="AL29" s="613" t="str">
        <f>AM28 &amp; "-" &amp; AO28</f>
        <v>01.07.2020-31.12.2020</v>
      </c>
      <c r="AM29" s="893"/>
      <c r="AN29" s="894"/>
      <c r="AO29" s="893"/>
      <c r="AP29" s="894"/>
      <c r="AQ29" s="525"/>
      <c r="AR29" s="870"/>
      <c r="AT29" s="642"/>
      <c r="AU29" s="642" t="str">
        <f t="shared" si="0"/>
        <v/>
      </c>
      <c r="AV29" s="642"/>
      <c r="AW29" s="642"/>
      <c r="AX29" s="642"/>
      <c r="BD29" s="723"/>
      <c r="BE29" s="723"/>
    </row>
    <row r="30" spans="1:57" ht="15" customHeight="1">
      <c r="A30" s="898"/>
      <c r="B30" s="898"/>
      <c r="C30" s="898"/>
      <c r="D30" s="898"/>
      <c r="E30" s="898"/>
      <c r="F30" s="898"/>
      <c r="G30" s="778"/>
      <c r="H30" s="760"/>
      <c r="I30" s="898"/>
      <c r="J30" s="898"/>
      <c r="K30" s="709"/>
      <c r="L30" s="512"/>
      <c r="M30" s="521" t="s">
        <v>25</v>
      </c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523"/>
      <c r="AR30" s="871"/>
      <c r="AT30" s="642"/>
      <c r="AU30" s="642" t="str">
        <f t="shared" si="0"/>
        <v>Добавить вид теплоносителя (параметры теплоносителя)</v>
      </c>
      <c r="AV30" s="642"/>
      <c r="AW30" s="642"/>
      <c r="AX30" s="642"/>
      <c r="BD30" s="723"/>
      <c r="BE30" s="723"/>
    </row>
    <row r="31" spans="1:57" ht="15" customHeight="1">
      <c r="A31" s="898"/>
      <c r="B31" s="898"/>
      <c r="C31" s="898"/>
      <c r="D31" s="898"/>
      <c r="E31" s="898"/>
      <c r="F31" s="735"/>
      <c r="G31" s="735"/>
      <c r="H31" s="730"/>
      <c r="I31" s="898"/>
      <c r="J31" s="735"/>
      <c r="K31" s="709"/>
      <c r="L31" s="512"/>
      <c r="M31" s="520" t="s">
        <v>11</v>
      </c>
      <c r="N31" s="162"/>
      <c r="O31" s="162"/>
      <c r="P31" s="162"/>
      <c r="Q31" s="162"/>
      <c r="R31" s="162"/>
      <c r="S31" s="162"/>
      <c r="T31" s="162"/>
      <c r="U31" s="526"/>
      <c r="V31" s="162"/>
      <c r="W31" s="162"/>
      <c r="X31" s="162"/>
      <c r="Y31" s="162"/>
      <c r="Z31" s="162"/>
      <c r="AA31" s="162"/>
      <c r="AB31" s="526"/>
      <c r="AC31" s="162"/>
      <c r="AD31" s="162"/>
      <c r="AE31" s="162"/>
      <c r="AF31" s="162"/>
      <c r="AG31" s="162"/>
      <c r="AH31" s="162"/>
      <c r="AI31" s="526"/>
      <c r="AJ31" s="162"/>
      <c r="AK31" s="162"/>
      <c r="AL31" s="162"/>
      <c r="AM31" s="162"/>
      <c r="AN31" s="162"/>
      <c r="AO31" s="162"/>
      <c r="AP31" s="526"/>
      <c r="AQ31" s="162"/>
      <c r="AR31" s="583"/>
      <c r="AT31" s="642"/>
      <c r="AU31" s="642" t="str">
        <f t="shared" si="0"/>
        <v>Добавить группу потребителей</v>
      </c>
      <c r="AV31" s="642"/>
      <c r="AW31" s="642"/>
      <c r="AX31" s="642"/>
      <c r="BD31" s="723"/>
      <c r="BE31" s="723"/>
    </row>
    <row r="32" spans="1:57" ht="15" customHeight="1">
      <c r="A32" s="898"/>
      <c r="B32" s="898"/>
      <c r="C32" s="898"/>
      <c r="D32" s="898"/>
      <c r="E32" s="708"/>
      <c r="F32" s="735"/>
      <c r="G32" s="735"/>
      <c r="H32" s="735"/>
      <c r="I32" s="655"/>
      <c r="J32" s="85"/>
      <c r="K32" s="661"/>
      <c r="L32" s="512"/>
      <c r="M32" s="517" t="s">
        <v>12</v>
      </c>
      <c r="N32" s="162"/>
      <c r="O32" s="162"/>
      <c r="P32" s="162"/>
      <c r="Q32" s="162"/>
      <c r="R32" s="162"/>
      <c r="S32" s="162"/>
      <c r="T32" s="162"/>
      <c r="U32" s="526"/>
      <c r="V32" s="162"/>
      <c r="W32" s="162"/>
      <c r="X32" s="162"/>
      <c r="Y32" s="162"/>
      <c r="Z32" s="162"/>
      <c r="AA32" s="162"/>
      <c r="AB32" s="526"/>
      <c r="AC32" s="162"/>
      <c r="AD32" s="162"/>
      <c r="AE32" s="162"/>
      <c r="AF32" s="162"/>
      <c r="AG32" s="162"/>
      <c r="AH32" s="162"/>
      <c r="AI32" s="526"/>
      <c r="AJ32" s="162"/>
      <c r="AK32" s="162"/>
      <c r="AL32" s="162"/>
      <c r="AM32" s="162"/>
      <c r="AN32" s="162"/>
      <c r="AO32" s="162"/>
      <c r="AP32" s="526"/>
      <c r="AQ32" s="162"/>
      <c r="AR32" s="583"/>
      <c r="AT32" s="642"/>
      <c r="AU32" s="642" t="str">
        <f t="shared" si="0"/>
        <v>Добавить схему подключения</v>
      </c>
      <c r="AV32" s="642"/>
      <c r="AW32" s="642"/>
      <c r="AX32" s="642"/>
      <c r="BD32" s="723"/>
      <c r="BE32" s="723"/>
    </row>
    <row r="33" spans="1:55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 ht="90" customHeight="1">
      <c r="L34" s="1">
        <v>1</v>
      </c>
      <c r="M34" s="862" t="s">
        <v>634</v>
      </c>
      <c r="N34" s="862"/>
      <c r="O34" s="862"/>
      <c r="P34" s="862"/>
      <c r="Q34" s="862"/>
      <c r="R34" s="862"/>
      <c r="S34" s="862"/>
      <c r="T34" s="862"/>
      <c r="U34" s="862"/>
      <c r="V34" s="862"/>
      <c r="W34" s="862"/>
      <c r="X34" s="862"/>
      <c r="Y34" s="862"/>
      <c r="Z34" s="862"/>
      <c r="AA34" s="862"/>
      <c r="AB34" s="862"/>
      <c r="AC34" s="862"/>
      <c r="AD34" s="862"/>
      <c r="AE34" s="862"/>
      <c r="AF34" s="862"/>
      <c r="AG34" s="862"/>
      <c r="AH34" s="862"/>
      <c r="AI34" s="862"/>
      <c r="AJ34" s="862"/>
      <c r="AK34" s="862"/>
      <c r="AL34" s="862"/>
      <c r="AM34" s="862"/>
      <c r="AN34" s="862"/>
      <c r="AO34" s="862"/>
      <c r="AP34" s="862"/>
      <c r="AQ34" s="862"/>
      <c r="AR34" s="862"/>
    </row>
  </sheetData>
  <sheetProtection password="FA9C" sheet="1" objects="1" scenarios="1" formatColumns="0" formatRows="0"/>
  <dataConsolidate/>
  <mergeCells count="95">
    <mergeCell ref="W15:X15"/>
    <mergeCell ref="L11:M11"/>
    <mergeCell ref="L5:T5"/>
    <mergeCell ref="O7:T7"/>
    <mergeCell ref="O8:T8"/>
    <mergeCell ref="O9:T9"/>
    <mergeCell ref="O10:T10"/>
    <mergeCell ref="AR13:AR16"/>
    <mergeCell ref="L14:L16"/>
    <mergeCell ref="M14:M16"/>
    <mergeCell ref="O14:T14"/>
    <mergeCell ref="U14:U16"/>
    <mergeCell ref="AQ14:AQ16"/>
    <mergeCell ref="O15:O16"/>
    <mergeCell ref="P15:Q15"/>
    <mergeCell ref="R15:T15"/>
    <mergeCell ref="S16:T16"/>
    <mergeCell ref="AN17:AO17"/>
    <mergeCell ref="AM24:AM25"/>
    <mergeCell ref="AN24:AN25"/>
    <mergeCell ref="AO24:AO25"/>
    <mergeCell ref="AP24:AP25"/>
    <mergeCell ref="O12:U12"/>
    <mergeCell ref="L13:AQ13"/>
    <mergeCell ref="V14:AA14"/>
    <mergeCell ref="AB14:AB16"/>
    <mergeCell ref="V15:V16"/>
    <mergeCell ref="S17:T17"/>
    <mergeCell ref="A18:A32"/>
    <mergeCell ref="O18:AQ18"/>
    <mergeCell ref="B19:B32"/>
    <mergeCell ref="O19:AQ19"/>
    <mergeCell ref="C20:C32"/>
    <mergeCell ref="O20:AQ20"/>
    <mergeCell ref="D21:D32"/>
    <mergeCell ref="U24:U25"/>
    <mergeCell ref="AG17:AH17"/>
    <mergeCell ref="R24:R25"/>
    <mergeCell ref="S24:S25"/>
    <mergeCell ref="T24:T25"/>
    <mergeCell ref="AB24:AB25"/>
    <mergeCell ref="AF24:AF25"/>
    <mergeCell ref="AG24:AG25"/>
    <mergeCell ref="V12:AB12"/>
    <mergeCell ref="AR24:AR26"/>
    <mergeCell ref="M34:AR34"/>
    <mergeCell ref="O21:AQ21"/>
    <mergeCell ref="E22:E31"/>
    <mergeCell ref="I22:I31"/>
    <mergeCell ref="O22:AQ22"/>
    <mergeCell ref="F23:F26"/>
    <mergeCell ref="J23:J26"/>
    <mergeCell ref="O23:AQ23"/>
    <mergeCell ref="Y15:AA15"/>
    <mergeCell ref="Z16:AA16"/>
    <mergeCell ref="Z17:AA17"/>
    <mergeCell ref="Y24:Y25"/>
    <mergeCell ref="Z24:Z25"/>
    <mergeCell ref="AA24:AA25"/>
    <mergeCell ref="AJ12:AP12"/>
    <mergeCell ref="AC14:AH14"/>
    <mergeCell ref="AI14:AI16"/>
    <mergeCell ref="AC15:AC16"/>
    <mergeCell ref="AD15:AE15"/>
    <mergeCell ref="AF15:AH15"/>
    <mergeCell ref="AG16:AH16"/>
    <mergeCell ref="AC12:AI12"/>
    <mergeCell ref="AP14:AP16"/>
    <mergeCell ref="AJ15:AJ16"/>
    <mergeCell ref="AI28:AI29"/>
    <mergeCell ref="AM28:AM29"/>
    <mergeCell ref="AJ14:AO14"/>
    <mergeCell ref="AH24:AH25"/>
    <mergeCell ref="AN28:AN29"/>
    <mergeCell ref="AO28:AO29"/>
    <mergeCell ref="AK15:AL15"/>
    <mergeCell ref="AM15:AO15"/>
    <mergeCell ref="AN16:AO16"/>
    <mergeCell ref="AI24:AI25"/>
    <mergeCell ref="Z28:Z29"/>
    <mergeCell ref="AA28:AA29"/>
    <mergeCell ref="AB28:AB29"/>
    <mergeCell ref="AF28:AF29"/>
    <mergeCell ref="AG28:AG29"/>
    <mergeCell ref="AH28:AH29"/>
    <mergeCell ref="AP28:AP29"/>
    <mergeCell ref="AR28:AR30"/>
    <mergeCell ref="F27:F30"/>
    <mergeCell ref="J27:J30"/>
    <mergeCell ref="O27:AQ27"/>
    <mergeCell ref="R28:R29"/>
    <mergeCell ref="S28:S29"/>
    <mergeCell ref="T28:T29"/>
    <mergeCell ref="U28:U29"/>
    <mergeCell ref="Y28:Y29"/>
  </mergeCells>
  <dataValidations count="5">
    <dataValidation allowBlank="1" promptTitle="checkPeriodRange" sqref="Q25"/>
    <dataValidation type="list" allowBlank="1" showInputMessage="1" showErrorMessage="1" errorTitle="Ошибка" error="Выберите значение из списка" sqref="O22">
      <formula1>kind_of_scheme_in</formula1>
    </dataValidation>
    <dataValidation type="textLength" operator="lessThanOrEqual"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4:T25 AA24:AA25 AH24:AH25 AO24:AO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O23 V23 AC23 AJ23 O27">
      <formula1>kind_of_cons</formula1>
    </dataValidation>
    <dataValidation type="decimal" allowBlank="1" showErrorMessage="1" errorTitle="Ошибка" error="Допускается ввод только действительных чисел!" sqref="O24 V24 AC24 AJ24 O28 V28 AC28 AJ28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indexed="22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545" hidden="1" customWidth="1"/>
    <col min="2" max="4" width="3.7109375" style="539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539"/>
    <col min="12" max="12" width="11.140625" style="539" customWidth="1"/>
    <col min="13" max="20" width="10.5703125" style="539"/>
    <col min="21" max="16384" width="10.5703125" style="36"/>
  </cols>
  <sheetData>
    <row r="1" spans="1:20" ht="3" customHeight="1">
      <c r="A1" s="545" t="s">
        <v>50</v>
      </c>
    </row>
    <row r="2" spans="1:20" ht="22.5">
      <c r="F2" s="863" t="s">
        <v>492</v>
      </c>
      <c r="G2" s="864"/>
      <c r="H2" s="865"/>
      <c r="I2" s="436"/>
    </row>
    <row r="3" spans="1:20" ht="3" customHeight="1"/>
    <row r="4" spans="1:20" s="190" customFormat="1" ht="11.25">
      <c r="A4" s="544"/>
      <c r="B4" s="544"/>
      <c r="C4" s="544"/>
      <c r="D4" s="544"/>
      <c r="F4" s="815" t="s">
        <v>454</v>
      </c>
      <c r="G4" s="815"/>
      <c r="H4" s="815"/>
      <c r="I4" s="866" t="s">
        <v>455</v>
      </c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</row>
    <row r="5" spans="1:20" s="190" customFormat="1" ht="11.25" customHeight="1">
      <c r="A5" s="544"/>
      <c r="B5" s="544"/>
      <c r="C5" s="544"/>
      <c r="D5" s="544"/>
      <c r="F5" s="319" t="s">
        <v>92</v>
      </c>
      <c r="G5" s="337" t="s">
        <v>457</v>
      </c>
      <c r="H5" s="318" t="s">
        <v>442</v>
      </c>
      <c r="I5" s="866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</row>
    <row r="6" spans="1:20" s="190" customFormat="1" ht="12" customHeight="1">
      <c r="A6" s="544"/>
      <c r="B6" s="544"/>
      <c r="C6" s="544"/>
      <c r="D6" s="544"/>
      <c r="F6" s="553" t="s">
        <v>93</v>
      </c>
      <c r="G6" s="555">
        <v>2</v>
      </c>
      <c r="H6" s="556">
        <v>3</v>
      </c>
      <c r="I6" s="554">
        <v>4</v>
      </c>
      <c r="J6" s="544">
        <v>4</v>
      </c>
      <c r="K6" s="544"/>
      <c r="L6" s="544"/>
      <c r="M6" s="544"/>
      <c r="N6" s="544"/>
      <c r="O6" s="544"/>
      <c r="P6" s="544"/>
      <c r="Q6" s="544"/>
      <c r="R6" s="544"/>
      <c r="S6" s="544"/>
      <c r="T6" s="544"/>
    </row>
    <row r="7" spans="1:20" s="190" customFormat="1" ht="18.75">
      <c r="A7" s="544"/>
      <c r="B7" s="544"/>
      <c r="C7" s="544"/>
      <c r="D7" s="544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558"/>
      <c r="K7" s="544"/>
      <c r="L7" s="544"/>
      <c r="M7" s="544"/>
      <c r="N7" s="544"/>
      <c r="O7" s="544"/>
      <c r="P7" s="544"/>
      <c r="Q7" s="544"/>
      <c r="R7" s="544"/>
      <c r="S7" s="544"/>
      <c r="T7" s="544"/>
    </row>
    <row r="8" spans="1:20" s="190" customFormat="1" ht="45">
      <c r="A8" s="867">
        <v>1</v>
      </c>
      <c r="B8" s="544"/>
      <c r="C8" s="544"/>
      <c r="D8" s="544"/>
      <c r="F8" s="335" t="str">
        <f>"2." &amp;mergeValue(A8)</f>
        <v>2.1</v>
      </c>
      <c r="G8" s="417" t="s">
        <v>495</v>
      </c>
      <c r="H8" s="317"/>
      <c r="I8" s="196" t="s">
        <v>592</v>
      </c>
      <c r="J8" s="558"/>
      <c r="K8" s="544"/>
      <c r="L8" s="544"/>
      <c r="M8" s="544"/>
      <c r="N8" s="544"/>
      <c r="O8" s="544"/>
      <c r="P8" s="544"/>
      <c r="Q8" s="544"/>
      <c r="R8" s="544"/>
      <c r="S8" s="544"/>
      <c r="T8" s="544"/>
    </row>
    <row r="9" spans="1:20" s="190" customFormat="1" ht="22.5">
      <c r="A9" s="867"/>
      <c r="B9" s="544"/>
      <c r="C9" s="544"/>
      <c r="D9" s="544"/>
      <c r="F9" s="335" t="str">
        <f>"3." &amp;mergeValue(A9)</f>
        <v>3.1</v>
      </c>
      <c r="G9" s="417" t="s">
        <v>496</v>
      </c>
      <c r="H9" s="317"/>
      <c r="I9" s="196" t="s">
        <v>590</v>
      </c>
      <c r="J9" s="558"/>
      <c r="K9" s="544"/>
      <c r="L9" s="544"/>
      <c r="M9" s="544"/>
      <c r="N9" s="544"/>
      <c r="O9" s="544"/>
      <c r="P9" s="544"/>
      <c r="Q9" s="544"/>
      <c r="R9" s="544"/>
      <c r="S9" s="544"/>
      <c r="T9" s="544"/>
    </row>
    <row r="10" spans="1:20" s="190" customFormat="1" ht="22.5">
      <c r="A10" s="867"/>
      <c r="B10" s="544"/>
      <c r="C10" s="544"/>
      <c r="D10" s="544"/>
      <c r="F10" s="335" t="str">
        <f>"4."&amp;mergeValue(A10)</f>
        <v>4.1</v>
      </c>
      <c r="G10" s="417" t="s">
        <v>497</v>
      </c>
      <c r="H10" s="318" t="s">
        <v>458</v>
      </c>
      <c r="I10" s="196"/>
      <c r="J10" s="558"/>
      <c r="K10" s="544"/>
      <c r="L10" s="544"/>
      <c r="M10" s="544"/>
      <c r="N10" s="544"/>
      <c r="O10" s="544"/>
      <c r="P10" s="544"/>
      <c r="Q10" s="544"/>
      <c r="R10" s="544"/>
      <c r="S10" s="544"/>
      <c r="T10" s="544"/>
    </row>
    <row r="11" spans="1:20" s="190" customFormat="1" ht="18.75">
      <c r="A11" s="867"/>
      <c r="B11" s="867">
        <v>1</v>
      </c>
      <c r="C11" s="560"/>
      <c r="D11" s="560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558"/>
      <c r="K11" s="544"/>
      <c r="L11" s="544"/>
      <c r="M11" s="544"/>
      <c r="N11" s="544"/>
      <c r="O11" s="544"/>
      <c r="P11" s="544"/>
      <c r="Q11" s="544"/>
      <c r="R11" s="544"/>
      <c r="S11" s="544"/>
      <c r="T11" s="544"/>
    </row>
    <row r="12" spans="1:20" s="190" customFormat="1" ht="22.5">
      <c r="A12" s="867"/>
      <c r="B12" s="867"/>
      <c r="C12" s="867">
        <v>1</v>
      </c>
      <c r="D12" s="560"/>
      <c r="F12" s="335" t="str">
        <f>"4."&amp;mergeValue(A12) &amp;"."&amp;mergeValue(B12)&amp;"."&amp;mergeValue(C12)</f>
        <v>4.1.1.1</v>
      </c>
      <c r="G12" s="341" t="s">
        <v>498</v>
      </c>
      <c r="H12" s="317"/>
      <c r="I12" s="196" t="s">
        <v>501</v>
      </c>
      <c r="J12" s="558"/>
      <c r="K12" s="544"/>
      <c r="L12" s="544"/>
      <c r="M12" s="544"/>
      <c r="N12" s="544"/>
      <c r="O12" s="544"/>
      <c r="P12" s="544"/>
      <c r="Q12" s="544"/>
      <c r="R12" s="544"/>
      <c r="S12" s="544"/>
      <c r="T12" s="544"/>
    </row>
    <row r="13" spans="1:20" s="190" customFormat="1" ht="39" customHeight="1">
      <c r="A13" s="867"/>
      <c r="B13" s="867"/>
      <c r="C13" s="867"/>
      <c r="D13" s="560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/>
      <c r="I13" s="868" t="s">
        <v>593</v>
      </c>
      <c r="J13" s="558"/>
      <c r="K13" s="544"/>
      <c r="L13" s="544"/>
      <c r="M13" s="544"/>
      <c r="N13" s="544"/>
      <c r="O13" s="544"/>
      <c r="P13" s="544"/>
      <c r="Q13" s="544"/>
      <c r="R13" s="544"/>
      <c r="S13" s="544"/>
      <c r="T13" s="544"/>
    </row>
    <row r="14" spans="1:20" s="190" customFormat="1" ht="18.75">
      <c r="A14" s="867"/>
      <c r="B14" s="867"/>
      <c r="C14" s="867"/>
      <c r="D14" s="560"/>
      <c r="F14" s="338"/>
      <c r="G14" s="150" t="s">
        <v>4</v>
      </c>
      <c r="H14" s="343"/>
      <c r="I14" s="868"/>
      <c r="J14" s="558"/>
      <c r="K14" s="544"/>
      <c r="L14" s="544"/>
      <c r="M14" s="544"/>
      <c r="N14" s="544"/>
      <c r="O14" s="544"/>
      <c r="P14" s="544"/>
      <c r="Q14" s="544"/>
      <c r="R14" s="544"/>
      <c r="S14" s="544"/>
      <c r="T14" s="544"/>
    </row>
    <row r="15" spans="1:20" s="190" customFormat="1" ht="18.75">
      <c r="A15" s="867"/>
      <c r="B15" s="867"/>
      <c r="C15" s="560"/>
      <c r="D15" s="560"/>
      <c r="F15" s="421"/>
      <c r="G15" s="195" t="s">
        <v>403</v>
      </c>
      <c r="H15" s="422"/>
      <c r="I15" s="423"/>
      <c r="J15" s="558"/>
      <c r="K15" s="544"/>
      <c r="L15" s="544"/>
      <c r="M15" s="544"/>
      <c r="N15" s="544"/>
      <c r="O15" s="544"/>
      <c r="P15" s="544"/>
      <c r="Q15" s="544"/>
      <c r="R15" s="544"/>
      <c r="S15" s="544"/>
      <c r="T15" s="544"/>
    </row>
    <row r="16" spans="1:20" s="190" customFormat="1" ht="18.75">
      <c r="A16" s="867"/>
      <c r="B16" s="544"/>
      <c r="C16" s="544"/>
      <c r="D16" s="544"/>
      <c r="F16" s="338"/>
      <c r="G16" s="155" t="s">
        <v>507</v>
      </c>
      <c r="H16" s="339"/>
      <c r="I16" s="340"/>
      <c r="J16" s="558"/>
      <c r="K16" s="544"/>
      <c r="L16" s="544"/>
      <c r="M16" s="544"/>
      <c r="N16" s="544"/>
      <c r="O16" s="544"/>
      <c r="P16" s="544"/>
      <c r="Q16" s="544"/>
      <c r="R16" s="544"/>
      <c r="S16" s="544"/>
      <c r="T16" s="544"/>
    </row>
    <row r="17" spans="1:20" s="190" customFormat="1" ht="18.75">
      <c r="A17" s="544"/>
      <c r="B17" s="544"/>
      <c r="C17" s="544"/>
      <c r="D17" s="544"/>
      <c r="F17" s="338"/>
      <c r="G17" s="165" t="s">
        <v>506</v>
      </c>
      <c r="H17" s="339"/>
      <c r="I17" s="340"/>
      <c r="J17" s="558"/>
      <c r="K17" s="544"/>
      <c r="L17" s="544"/>
      <c r="M17" s="544"/>
      <c r="N17" s="544"/>
      <c r="O17" s="544"/>
      <c r="P17" s="544"/>
      <c r="Q17" s="544"/>
      <c r="R17" s="544"/>
      <c r="S17" s="544"/>
      <c r="T17" s="544"/>
    </row>
    <row r="18" spans="1:20" s="326" customFormat="1" ht="3" customHeight="1">
      <c r="A18" s="557"/>
      <c r="B18" s="557"/>
      <c r="C18" s="557"/>
      <c r="D18" s="557"/>
      <c r="F18" s="345"/>
      <c r="G18" s="346"/>
      <c r="H18" s="347"/>
      <c r="I18" s="348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</row>
    <row r="19" spans="1:20" s="326" customFormat="1" ht="15" customHeight="1">
      <c r="A19" s="557"/>
      <c r="B19" s="557"/>
      <c r="C19" s="557"/>
      <c r="D19" s="557"/>
      <c r="F19" s="325"/>
      <c r="G19" s="862" t="s">
        <v>595</v>
      </c>
      <c r="H19" s="862"/>
      <c r="I19" s="226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J36"/>
  <sheetViews>
    <sheetView showGridLines="0" topLeftCell="I4" zoomScaleNormal="100" workbookViewId="0"/>
  </sheetViews>
  <sheetFormatPr defaultColWidth="10.5703125" defaultRowHeight="14.25"/>
  <cols>
    <col min="1" max="6" width="10.5703125" style="539" hidden="1" customWidth="1"/>
    <col min="7" max="8" width="9.140625" style="545" hidden="1" customWidth="1"/>
    <col min="9" max="9" width="3.7109375" style="96" customWidth="1"/>
    <col min="10" max="11" width="3.7109375" style="87" customWidth="1"/>
    <col min="12" max="12" width="12.7109375" style="36" customWidth="1"/>
    <col min="13" max="13" width="44.7109375" style="36" customWidth="1"/>
    <col min="14" max="14" width="1.7109375" style="36" hidden="1" customWidth="1"/>
    <col min="15" max="15" width="29.7109375" style="36" hidden="1" customWidth="1"/>
    <col min="16" max="17" width="23.7109375" style="36" hidden="1" customWidth="1"/>
    <col min="18" max="18" width="11.7109375" style="36" customWidth="1"/>
    <col min="19" max="19" width="3.7109375" style="36" customWidth="1"/>
    <col min="20" max="20" width="11.7109375" style="36" customWidth="1"/>
    <col min="21" max="21" width="8.5703125" style="36" hidden="1" customWidth="1"/>
    <col min="22" max="22" width="4.7109375" style="36" customWidth="1"/>
    <col min="23" max="23" width="115.7109375" style="36" customWidth="1"/>
    <col min="24" max="25" width="10.5703125" style="539"/>
    <col min="26" max="26" width="11.140625" style="539" customWidth="1"/>
    <col min="27" max="34" width="10.5703125" style="539"/>
    <col min="35" max="16384" width="10.5703125" style="36"/>
  </cols>
  <sheetData>
    <row r="1" spans="1:34" hidden="1">
      <c r="Q1" s="537"/>
      <c r="R1" s="537"/>
    </row>
    <row r="2" spans="1:34" hidden="1">
      <c r="U2" s="537"/>
    </row>
    <row r="3" spans="1:34" hidden="1"/>
    <row r="4" spans="1:34" ht="3" customHeight="1">
      <c r="J4" s="86"/>
      <c r="K4" s="86"/>
      <c r="L4" s="37"/>
      <c r="M4" s="37"/>
      <c r="N4" s="37"/>
      <c r="O4" s="100"/>
      <c r="P4" s="100"/>
      <c r="Q4" s="100"/>
      <c r="R4" s="100"/>
      <c r="S4" s="100"/>
      <c r="T4" s="100"/>
      <c r="U4" s="100"/>
    </row>
    <row r="5" spans="1:34" ht="22.5" customHeight="1">
      <c r="J5" s="86"/>
      <c r="K5" s="86"/>
      <c r="L5" s="895" t="s">
        <v>633</v>
      </c>
      <c r="M5" s="895"/>
      <c r="N5" s="895"/>
      <c r="O5" s="895"/>
      <c r="P5" s="895"/>
      <c r="Q5" s="895"/>
      <c r="R5" s="895"/>
      <c r="S5" s="895"/>
      <c r="T5" s="895"/>
      <c r="U5" s="582"/>
    </row>
    <row r="6" spans="1:34" ht="3" customHeight="1">
      <c r="J6" s="86"/>
      <c r="K6" s="86"/>
      <c r="L6" s="37"/>
      <c r="M6" s="37"/>
      <c r="N6" s="37"/>
      <c r="O6" s="83"/>
      <c r="P6" s="83"/>
      <c r="Q6" s="83"/>
      <c r="R6" s="83"/>
      <c r="S6" s="83"/>
      <c r="T6" s="83"/>
      <c r="U6" s="83"/>
      <c r="V6" s="100"/>
    </row>
    <row r="7" spans="1:34" ht="22.5">
      <c r="A7" s="635"/>
      <c r="B7" s="635"/>
      <c r="C7" s="635"/>
      <c r="D7" s="635"/>
      <c r="E7" s="635"/>
      <c r="F7" s="635"/>
      <c r="G7" s="634"/>
      <c r="H7" s="634"/>
      <c r="J7" s="86"/>
      <c r="K7" s="86"/>
      <c r="L7" s="37"/>
      <c r="M7" s="559" t="s">
        <v>746</v>
      </c>
      <c r="N7" s="37"/>
      <c r="O7" s="906" t="s">
        <v>85</v>
      </c>
      <c r="P7" s="906"/>
      <c r="Q7" s="83"/>
      <c r="R7" s="83"/>
      <c r="S7" s="83"/>
      <c r="T7" s="83"/>
      <c r="U7" s="488"/>
      <c r="V7" s="100"/>
      <c r="X7" s="635"/>
      <c r="Y7" s="635"/>
      <c r="Z7" s="635"/>
      <c r="AA7" s="635"/>
      <c r="AB7" s="635"/>
      <c r="AC7" s="635"/>
      <c r="AD7" s="635"/>
      <c r="AE7" s="635"/>
      <c r="AF7" s="635"/>
      <c r="AG7" s="635"/>
      <c r="AH7" s="635"/>
    </row>
    <row r="8" spans="1:34" s="641" customFormat="1" ht="5.25">
      <c r="A8" s="635"/>
      <c r="B8" s="635"/>
      <c r="C8" s="635"/>
      <c r="D8" s="635"/>
      <c r="E8" s="635"/>
      <c r="F8" s="635"/>
      <c r="G8" s="634"/>
      <c r="H8" s="634"/>
      <c r="I8" s="629"/>
      <c r="J8" s="630"/>
      <c r="K8" s="630"/>
      <c r="L8" s="631"/>
      <c r="M8" s="631"/>
      <c r="N8" s="631"/>
      <c r="O8" s="643"/>
      <c r="P8" s="643"/>
      <c r="Q8" s="643"/>
      <c r="R8" s="643"/>
      <c r="S8" s="643"/>
      <c r="T8" s="643"/>
      <c r="U8" s="644"/>
      <c r="V8" s="645"/>
      <c r="X8" s="635"/>
      <c r="Y8" s="635"/>
      <c r="Z8" s="635"/>
      <c r="AA8" s="635"/>
      <c r="AB8" s="635"/>
      <c r="AC8" s="635"/>
      <c r="AD8" s="635"/>
      <c r="AE8" s="635"/>
      <c r="AF8" s="635"/>
      <c r="AG8" s="635"/>
      <c r="AH8" s="635"/>
    </row>
    <row r="9" spans="1:34" s="190" customFormat="1" ht="22.5">
      <c r="A9" s="544"/>
      <c r="B9" s="544"/>
      <c r="C9" s="544"/>
      <c r="D9" s="544"/>
      <c r="E9" s="544"/>
      <c r="F9" s="544"/>
      <c r="G9" s="544"/>
      <c r="H9" s="544"/>
      <c r="L9" s="489"/>
      <c r="M9" s="559" t="s">
        <v>503</v>
      </c>
      <c r="N9" s="584"/>
      <c r="O9" s="872" t="str">
        <f>IF(NameOrPr_ch="",IF(NameOrPr="","",NameOrPr),NameOrPr_ch)</f>
        <v>Государственный комитет Республики Башкортостан по тарифам</v>
      </c>
      <c r="P9" s="872"/>
      <c r="Q9" s="872"/>
      <c r="R9" s="872"/>
      <c r="S9" s="872"/>
      <c r="T9" s="872"/>
      <c r="U9" s="488"/>
      <c r="V9" s="488"/>
      <c r="W9" s="509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</row>
    <row r="10" spans="1:34" s="190" customFormat="1" ht="18.75">
      <c r="A10" s="544"/>
      <c r="B10" s="544"/>
      <c r="C10" s="544"/>
      <c r="D10" s="544"/>
      <c r="E10" s="544"/>
      <c r="F10" s="544"/>
      <c r="G10" s="544"/>
      <c r="H10" s="544"/>
      <c r="L10" s="489"/>
      <c r="M10" s="559" t="s">
        <v>598</v>
      </c>
      <c r="N10" s="584"/>
      <c r="O10" s="872" t="str">
        <f>IF(datePr_ch="",IF(datePr="","",datePr),datePr_ch)</f>
        <v>10.12.2018</v>
      </c>
      <c r="P10" s="872"/>
      <c r="Q10" s="872"/>
      <c r="R10" s="872"/>
      <c r="S10" s="872"/>
      <c r="T10" s="872"/>
      <c r="U10" s="488"/>
      <c r="V10" s="488"/>
      <c r="W10" s="509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</row>
    <row r="11" spans="1:34" s="190" customFormat="1" ht="18.75">
      <c r="A11" s="544"/>
      <c r="B11" s="544"/>
      <c r="C11" s="544"/>
      <c r="D11" s="544"/>
      <c r="E11" s="544"/>
      <c r="F11" s="544"/>
      <c r="G11" s="544"/>
      <c r="H11" s="544"/>
      <c r="L11" s="152"/>
      <c r="M11" s="559" t="s">
        <v>597</v>
      </c>
      <c r="N11" s="584"/>
      <c r="O11" s="872" t="str">
        <f>IF(numberPr_ch="",IF(numberPr="","",numberPr),numberPr_ch)</f>
        <v>532</v>
      </c>
      <c r="P11" s="872"/>
      <c r="Q11" s="872"/>
      <c r="R11" s="872"/>
      <c r="S11" s="872"/>
      <c r="T11" s="872"/>
      <c r="U11" s="488"/>
      <c r="V11" s="488"/>
      <c r="W11" s="509"/>
      <c r="X11" s="544"/>
      <c r="Y11" s="544"/>
      <c r="Z11" s="544"/>
      <c r="AA11" s="544"/>
      <c r="AB11" s="544"/>
      <c r="AC11" s="544"/>
      <c r="AD11" s="544"/>
      <c r="AE11" s="544"/>
      <c r="AF11" s="544"/>
      <c r="AG11" s="544"/>
      <c r="AH11" s="544"/>
    </row>
    <row r="12" spans="1:34" s="190" customFormat="1" ht="18.75">
      <c r="A12" s="544"/>
      <c r="B12" s="544"/>
      <c r="C12" s="544"/>
      <c r="D12" s="544"/>
      <c r="E12" s="544"/>
      <c r="F12" s="544"/>
      <c r="G12" s="544"/>
      <c r="H12" s="544"/>
      <c r="L12" s="152"/>
      <c r="M12" s="559" t="s">
        <v>502</v>
      </c>
      <c r="N12" s="584"/>
      <c r="O12" s="872" t="str">
        <f>IF(IstPub_ch="",IF(IstPub="","",IstPub),IstPub_ch)</f>
        <v>сайт регулирующего органа</v>
      </c>
      <c r="P12" s="872"/>
      <c r="Q12" s="872"/>
      <c r="R12" s="872"/>
      <c r="S12" s="872"/>
      <c r="T12" s="872"/>
      <c r="U12" s="488"/>
      <c r="V12" s="488"/>
      <c r="W12" s="509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</row>
    <row r="13" spans="1:34" s="190" customFormat="1" ht="11.25" hidden="1">
      <c r="A13" s="544"/>
      <c r="B13" s="544"/>
      <c r="C13" s="544"/>
      <c r="D13" s="544"/>
      <c r="E13" s="544"/>
      <c r="F13" s="544"/>
      <c r="G13" s="544"/>
      <c r="H13" s="544"/>
      <c r="L13" s="896"/>
      <c r="M13" s="896"/>
      <c r="N13" s="479"/>
      <c r="O13" s="488"/>
      <c r="P13" s="488"/>
      <c r="Q13" s="488"/>
      <c r="R13" s="488"/>
      <c r="S13" s="488"/>
      <c r="T13" s="488"/>
      <c r="U13" s="542" t="s">
        <v>373</v>
      </c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</row>
    <row r="14" spans="1:34">
      <c r="J14" s="86"/>
      <c r="K14" s="86"/>
      <c r="L14" s="37"/>
      <c r="M14" s="37"/>
      <c r="N14" s="492"/>
      <c r="O14" s="873"/>
      <c r="P14" s="873"/>
      <c r="Q14" s="873"/>
      <c r="R14" s="873"/>
      <c r="S14" s="873"/>
      <c r="T14" s="873"/>
      <c r="U14" s="873"/>
    </row>
    <row r="15" spans="1:34">
      <c r="J15" s="86"/>
      <c r="K15" s="86"/>
      <c r="L15" s="815" t="s">
        <v>454</v>
      </c>
      <c r="M15" s="815"/>
      <c r="N15" s="815"/>
      <c r="O15" s="815"/>
      <c r="P15" s="815"/>
      <c r="Q15" s="815"/>
      <c r="R15" s="815"/>
      <c r="S15" s="815"/>
      <c r="T15" s="815"/>
      <c r="U15" s="815"/>
      <c r="V15" s="815"/>
      <c r="W15" s="815" t="s">
        <v>455</v>
      </c>
    </row>
    <row r="16" spans="1:34" ht="14.25" customHeight="1">
      <c r="J16" s="86"/>
      <c r="K16" s="86"/>
      <c r="L16" s="879" t="s">
        <v>92</v>
      </c>
      <c r="M16" s="879" t="s">
        <v>641</v>
      </c>
      <c r="N16" s="579"/>
      <c r="O16" s="880" t="s">
        <v>643</v>
      </c>
      <c r="P16" s="881"/>
      <c r="Q16" s="881"/>
      <c r="R16" s="881"/>
      <c r="S16" s="881"/>
      <c r="T16" s="882"/>
      <c r="U16" s="890" t="s">
        <v>341</v>
      </c>
      <c r="V16" s="876" t="s">
        <v>275</v>
      </c>
      <c r="W16" s="815"/>
    </row>
    <row r="17" spans="1:36" ht="14.25" customHeight="1">
      <c r="J17" s="86"/>
      <c r="K17" s="86"/>
      <c r="L17" s="879"/>
      <c r="M17" s="879"/>
      <c r="N17" s="580"/>
      <c r="O17" s="885" t="s">
        <v>607</v>
      </c>
      <c r="P17" s="883" t="s">
        <v>271</v>
      </c>
      <c r="Q17" s="884"/>
      <c r="R17" s="887" t="s">
        <v>656</v>
      </c>
      <c r="S17" s="888"/>
      <c r="T17" s="889"/>
      <c r="U17" s="891"/>
      <c r="V17" s="877"/>
      <c r="W17" s="815"/>
    </row>
    <row r="18" spans="1:36" ht="33.75" customHeight="1">
      <c r="J18" s="86"/>
      <c r="K18" s="86"/>
      <c r="L18" s="879"/>
      <c r="M18" s="879"/>
      <c r="N18" s="581"/>
      <c r="O18" s="886"/>
      <c r="P18" s="104" t="s">
        <v>608</v>
      </c>
      <c r="Q18" s="104" t="s">
        <v>6</v>
      </c>
      <c r="R18" s="105" t="s">
        <v>274</v>
      </c>
      <c r="S18" s="874" t="s">
        <v>273</v>
      </c>
      <c r="T18" s="875"/>
      <c r="U18" s="892"/>
      <c r="V18" s="878"/>
      <c r="W18" s="815"/>
    </row>
    <row r="19" spans="1:36">
      <c r="J19" s="86"/>
      <c r="K19" s="528">
        <v>1</v>
      </c>
      <c r="L19" s="566" t="s">
        <v>93</v>
      </c>
      <c r="M19" s="566" t="s">
        <v>49</v>
      </c>
      <c r="N19" s="568" t="str">
        <f ca="1">OFFSET(N19,0,-1)</f>
        <v>2</v>
      </c>
      <c r="O19" s="567">
        <f ca="1">OFFSET(O19,0,-1)+1</f>
        <v>3</v>
      </c>
      <c r="P19" s="567">
        <f ca="1">OFFSET(P19,0,-1)+1</f>
        <v>4</v>
      </c>
      <c r="Q19" s="567">
        <f ca="1">OFFSET(Q19,0,-1)+1</f>
        <v>5</v>
      </c>
      <c r="R19" s="567">
        <f ca="1">OFFSET(R19,0,-1)+1</f>
        <v>6</v>
      </c>
      <c r="S19" s="897">
        <f ca="1">OFFSET(S19,0,-1)+1</f>
        <v>7</v>
      </c>
      <c r="T19" s="897"/>
      <c r="U19" s="567">
        <f ca="1">OFFSET(U19,0,-2)+1</f>
        <v>8</v>
      </c>
      <c r="V19" s="568">
        <f ca="1">OFFSET(V19,0,-1)</f>
        <v>8</v>
      </c>
      <c r="W19" s="567">
        <f ca="1">OFFSET(W19,0,-1)+1</f>
        <v>9</v>
      </c>
    </row>
    <row r="20" spans="1:36" ht="22.5">
      <c r="A20" s="898">
        <v>1</v>
      </c>
      <c r="B20" s="675"/>
      <c r="C20" s="675"/>
      <c r="D20" s="675"/>
      <c r="E20" s="676"/>
      <c r="F20" s="677"/>
      <c r="G20" s="677"/>
      <c r="H20" s="677"/>
      <c r="I20" s="226"/>
      <c r="J20" s="655"/>
      <c r="K20" s="661"/>
      <c r="L20" s="546">
        <f>mergeValue(A20)</f>
        <v>1</v>
      </c>
      <c r="M20" s="564" t="s">
        <v>20</v>
      </c>
      <c r="N20" s="565"/>
      <c r="O20" s="899"/>
      <c r="P20" s="899"/>
      <c r="Q20" s="899"/>
      <c r="R20" s="899"/>
      <c r="S20" s="899"/>
      <c r="T20" s="899"/>
      <c r="U20" s="899"/>
      <c r="V20" s="899"/>
      <c r="W20" s="413" t="s">
        <v>477</v>
      </c>
      <c r="Y20" s="543"/>
      <c r="Z20" s="543" t="str">
        <f t="shared" ref="Z20:Z33" si="0">IF(M20="","",M20 )</f>
        <v>Наименование тарифа</v>
      </c>
      <c r="AA20" s="543"/>
      <c r="AB20" s="543"/>
      <c r="AC20" s="543"/>
      <c r="AI20" s="539"/>
      <c r="AJ20" s="539"/>
    </row>
    <row r="21" spans="1:36" ht="22.5">
      <c r="A21" s="898"/>
      <c r="B21" s="898">
        <v>1</v>
      </c>
      <c r="C21" s="675"/>
      <c r="D21" s="675"/>
      <c r="E21" s="677"/>
      <c r="F21" s="677"/>
      <c r="G21" s="677"/>
      <c r="H21" s="677"/>
      <c r="I21" s="654"/>
      <c r="J21" s="653"/>
      <c r="K21" s="656"/>
      <c r="L21" s="546" t="str">
        <f>mergeValue(A21) &amp;"."&amp; mergeValue(B21)</f>
        <v>1.1</v>
      </c>
      <c r="M21" s="514" t="s">
        <v>16</v>
      </c>
      <c r="N21" s="565"/>
      <c r="O21" s="899"/>
      <c r="P21" s="899"/>
      <c r="Q21" s="899"/>
      <c r="R21" s="899"/>
      <c r="S21" s="899"/>
      <c r="T21" s="899"/>
      <c r="U21" s="899"/>
      <c r="V21" s="899"/>
      <c r="W21" s="413" t="s">
        <v>478</v>
      </c>
      <c r="Y21" s="543"/>
      <c r="Z21" s="543" t="str">
        <f t="shared" si="0"/>
        <v>Территория действия тарифа</v>
      </c>
      <c r="AA21" s="543"/>
      <c r="AB21" s="543"/>
      <c r="AC21" s="543"/>
      <c r="AI21" s="539"/>
      <c r="AJ21" s="539"/>
    </row>
    <row r="22" spans="1:36" ht="22.5">
      <c r="A22" s="898"/>
      <c r="B22" s="898"/>
      <c r="C22" s="898">
        <v>1</v>
      </c>
      <c r="D22" s="675"/>
      <c r="E22" s="677"/>
      <c r="F22" s="677"/>
      <c r="G22" s="677"/>
      <c r="H22" s="677"/>
      <c r="I22" s="660"/>
      <c r="J22" s="653"/>
      <c r="K22" s="656"/>
      <c r="L22" s="546" t="str">
        <f>mergeValue(A22) &amp;"."&amp; mergeValue(B22)&amp;"."&amp; mergeValue(C22)</f>
        <v>1.1.1</v>
      </c>
      <c r="M22" s="515" t="s">
        <v>7</v>
      </c>
      <c r="N22" s="565"/>
      <c r="O22" s="899"/>
      <c r="P22" s="899"/>
      <c r="Q22" s="899"/>
      <c r="R22" s="899"/>
      <c r="S22" s="899"/>
      <c r="T22" s="899"/>
      <c r="U22" s="899"/>
      <c r="V22" s="899"/>
      <c r="W22" s="413" t="s">
        <v>635</v>
      </c>
      <c r="Y22" s="543"/>
      <c r="Z22" s="543" t="str">
        <f t="shared" si="0"/>
        <v xml:space="preserve">Наименование системы теплоснабжения </v>
      </c>
      <c r="AA22" s="543"/>
      <c r="AB22" s="543"/>
      <c r="AC22" s="543"/>
      <c r="AI22" s="539"/>
      <c r="AJ22" s="539"/>
    </row>
    <row r="23" spans="1:36" ht="22.5">
      <c r="A23" s="898"/>
      <c r="B23" s="898"/>
      <c r="C23" s="898"/>
      <c r="D23" s="898">
        <v>1</v>
      </c>
      <c r="E23" s="677"/>
      <c r="F23" s="677"/>
      <c r="G23" s="677"/>
      <c r="H23" s="677"/>
      <c r="I23" s="660"/>
      <c r="J23" s="653"/>
      <c r="K23" s="656"/>
      <c r="L23" s="546" t="str">
        <f>mergeValue(A23) &amp;"."&amp; mergeValue(B23)&amp;"."&amp; mergeValue(C23)&amp;"."&amp; mergeValue(D23)</f>
        <v>1.1.1.1</v>
      </c>
      <c r="M23" s="516" t="s">
        <v>22</v>
      </c>
      <c r="N23" s="565"/>
      <c r="O23" s="899"/>
      <c r="P23" s="899"/>
      <c r="Q23" s="899"/>
      <c r="R23" s="899"/>
      <c r="S23" s="899"/>
      <c r="T23" s="899"/>
      <c r="U23" s="899"/>
      <c r="V23" s="899"/>
      <c r="W23" s="413" t="s">
        <v>636</v>
      </c>
      <c r="Y23" s="543"/>
      <c r="Z23" s="543" t="str">
        <f t="shared" si="0"/>
        <v xml:space="preserve">Источник тепловой энергии  </v>
      </c>
      <c r="AA23" s="543"/>
      <c r="AB23" s="543"/>
      <c r="AC23" s="543"/>
      <c r="AI23" s="539"/>
      <c r="AJ23" s="539"/>
    </row>
    <row r="24" spans="1:36" ht="101.25">
      <c r="A24" s="898"/>
      <c r="B24" s="898"/>
      <c r="C24" s="898"/>
      <c r="D24" s="898"/>
      <c r="E24" s="898">
        <v>1</v>
      </c>
      <c r="F24" s="677"/>
      <c r="G24" s="677"/>
      <c r="H24" s="675">
        <v>1</v>
      </c>
      <c r="I24" s="898">
        <v>1</v>
      </c>
      <c r="J24" s="677"/>
      <c r="K24" s="679"/>
      <c r="L24" s="546" t="str">
        <f>mergeValue(A24) &amp;"."&amp; mergeValue(B24)&amp;"."&amp; mergeValue(C24)&amp;"."&amp; mergeValue(D24)&amp;"."&amp; mergeValue(E24)</f>
        <v>1.1.1.1.1</v>
      </c>
      <c r="M24" s="518" t="s">
        <v>9</v>
      </c>
      <c r="N24" s="565"/>
      <c r="O24" s="900"/>
      <c r="P24" s="900"/>
      <c r="Q24" s="900"/>
      <c r="R24" s="900"/>
      <c r="S24" s="900"/>
      <c r="T24" s="900"/>
      <c r="U24" s="900"/>
      <c r="V24" s="900"/>
      <c r="W24" s="413" t="s">
        <v>640</v>
      </c>
      <c r="Y24" s="543"/>
      <c r="Z24" s="543" t="str">
        <f t="shared" si="0"/>
        <v>Схема подключения теплопотребляющей установки к коллектору источника тепловой энергии</v>
      </c>
      <c r="AA24" s="543"/>
      <c r="AB24" s="543"/>
      <c r="AC24" s="543"/>
      <c r="AI24" s="539"/>
      <c r="AJ24" s="539"/>
    </row>
    <row r="25" spans="1:36" ht="90">
      <c r="A25" s="898"/>
      <c r="B25" s="898"/>
      <c r="C25" s="898"/>
      <c r="D25" s="898"/>
      <c r="E25" s="898"/>
      <c r="F25" s="898">
        <v>1</v>
      </c>
      <c r="G25" s="675"/>
      <c r="H25" s="675"/>
      <c r="I25" s="898"/>
      <c r="J25" s="898">
        <v>1</v>
      </c>
      <c r="K25" s="680"/>
      <c r="L25" s="546" t="str">
        <f>mergeValue(A25) &amp;"."&amp; mergeValue(B25)&amp;"."&amp; mergeValue(C25)&amp;"."&amp; mergeValue(D25)&amp;"."&amp; mergeValue(E25)&amp;"."&amp; mergeValue(F25)</f>
        <v>1.1.1.1.1.1</v>
      </c>
      <c r="M25" s="519" t="s">
        <v>10</v>
      </c>
      <c r="N25" s="565"/>
      <c r="O25" s="901"/>
      <c r="P25" s="902"/>
      <c r="Q25" s="902"/>
      <c r="R25" s="902"/>
      <c r="S25" s="902"/>
      <c r="T25" s="902"/>
      <c r="U25" s="902"/>
      <c r="V25" s="903"/>
      <c r="W25" s="413" t="s">
        <v>638</v>
      </c>
      <c r="Y25" s="543"/>
      <c r="Z25" s="543" t="str">
        <f t="shared" si="0"/>
        <v>Группа потребителей</v>
      </c>
      <c r="AA25" s="543"/>
      <c r="AB25" s="543"/>
      <c r="AC25" s="543"/>
      <c r="AI25" s="539"/>
      <c r="AJ25" s="539"/>
    </row>
    <row r="26" spans="1:36" ht="189" customHeight="1">
      <c r="A26" s="898"/>
      <c r="B26" s="898"/>
      <c r="C26" s="898"/>
      <c r="D26" s="898"/>
      <c r="E26" s="898"/>
      <c r="F26" s="898"/>
      <c r="G26" s="675">
        <v>1</v>
      </c>
      <c r="H26" s="675"/>
      <c r="I26" s="898"/>
      <c r="J26" s="898"/>
      <c r="K26" s="680">
        <v>1</v>
      </c>
      <c r="L26" s="546" t="str">
        <f>mergeValue(A26) &amp;"."&amp; mergeValue(B26)&amp;"."&amp; mergeValue(C26)&amp;"."&amp; mergeValue(D26)&amp;"."&amp; mergeValue(E26)&amp;"."&amp; mergeValue(F26)&amp;"."&amp; mergeValue(G26)</f>
        <v>1.1.1.1.1.1.1</v>
      </c>
      <c r="M26" s="752"/>
      <c r="N26" s="565"/>
      <c r="O26" s="525"/>
      <c r="P26" s="525"/>
      <c r="Q26" s="772"/>
      <c r="R26" s="893"/>
      <c r="S26" s="894" t="s">
        <v>84</v>
      </c>
      <c r="T26" s="893"/>
      <c r="U26" s="894" t="s">
        <v>85</v>
      </c>
      <c r="V26" s="525"/>
      <c r="W26" s="869" t="s">
        <v>657</v>
      </c>
      <c r="X26" s="539" t="str">
        <f>strCheckDate(O27:V27)</f>
        <v/>
      </c>
      <c r="Y26" s="543"/>
      <c r="Z26" s="543" t="str">
        <f t="shared" si="0"/>
        <v/>
      </c>
      <c r="AA26" s="543"/>
      <c r="AB26" s="543"/>
      <c r="AC26" s="543"/>
      <c r="AI26" s="539"/>
      <c r="AJ26" s="539"/>
    </row>
    <row r="27" spans="1:36" ht="11.25" hidden="1">
      <c r="A27" s="898"/>
      <c r="B27" s="898"/>
      <c r="C27" s="898"/>
      <c r="D27" s="898"/>
      <c r="E27" s="898"/>
      <c r="F27" s="898"/>
      <c r="G27" s="675"/>
      <c r="H27" s="675"/>
      <c r="I27" s="898"/>
      <c r="J27" s="898"/>
      <c r="K27" s="680"/>
      <c r="L27" s="293"/>
      <c r="M27" s="565"/>
      <c r="N27" s="565"/>
      <c r="O27" s="525"/>
      <c r="P27" s="525"/>
      <c r="Q27" s="538" t="str">
        <f>R26 &amp; "-" &amp; T26</f>
        <v>-</v>
      </c>
      <c r="R27" s="893"/>
      <c r="S27" s="894"/>
      <c r="T27" s="893"/>
      <c r="U27" s="894"/>
      <c r="V27" s="525"/>
      <c r="W27" s="870"/>
      <c r="Y27" s="543"/>
      <c r="Z27" s="543" t="str">
        <f t="shared" si="0"/>
        <v/>
      </c>
      <c r="AA27" s="543"/>
      <c r="AB27" s="543"/>
      <c r="AC27" s="543"/>
      <c r="AI27" s="539"/>
      <c r="AJ27" s="539"/>
    </row>
    <row r="28" spans="1:36" ht="15" customHeight="1">
      <c r="A28" s="898"/>
      <c r="B28" s="898"/>
      <c r="C28" s="898"/>
      <c r="D28" s="898"/>
      <c r="E28" s="898"/>
      <c r="F28" s="898"/>
      <c r="G28" s="677"/>
      <c r="H28" s="675"/>
      <c r="I28" s="898"/>
      <c r="J28" s="898"/>
      <c r="K28" s="679"/>
      <c r="L28" s="512"/>
      <c r="M28" s="521" t="s">
        <v>25</v>
      </c>
      <c r="N28" s="162"/>
      <c r="O28" s="162"/>
      <c r="P28" s="162"/>
      <c r="Q28" s="162"/>
      <c r="R28" s="162"/>
      <c r="S28" s="162"/>
      <c r="T28" s="162"/>
      <c r="U28" s="162"/>
      <c r="V28" s="523"/>
      <c r="W28" s="871"/>
      <c r="Y28" s="543"/>
      <c r="Z28" s="543" t="str">
        <f t="shared" si="0"/>
        <v>Добавить вид теплоносителя (параметры теплоносителя)</v>
      </c>
      <c r="AA28" s="543"/>
      <c r="AB28" s="543"/>
      <c r="AC28" s="543"/>
      <c r="AI28" s="539"/>
      <c r="AJ28" s="539"/>
    </row>
    <row r="29" spans="1:36" ht="15" customHeight="1">
      <c r="A29" s="898"/>
      <c r="B29" s="898"/>
      <c r="C29" s="898"/>
      <c r="D29" s="898"/>
      <c r="E29" s="898"/>
      <c r="F29" s="677"/>
      <c r="G29" s="677"/>
      <c r="H29" s="675"/>
      <c r="I29" s="898"/>
      <c r="J29" s="677"/>
      <c r="K29" s="679"/>
      <c r="L29" s="512"/>
      <c r="M29" s="520" t="s">
        <v>11</v>
      </c>
      <c r="N29" s="162"/>
      <c r="O29" s="162"/>
      <c r="P29" s="162"/>
      <c r="Q29" s="162"/>
      <c r="R29" s="162"/>
      <c r="S29" s="162"/>
      <c r="T29" s="162"/>
      <c r="U29" s="526"/>
      <c r="V29" s="162"/>
      <c r="W29" s="583"/>
      <c r="Y29" s="543"/>
      <c r="Z29" s="543" t="str">
        <f t="shared" si="0"/>
        <v>Добавить группу потребителей</v>
      </c>
      <c r="AA29" s="543"/>
      <c r="AB29" s="543"/>
      <c r="AC29" s="543"/>
      <c r="AI29" s="539"/>
      <c r="AJ29" s="539"/>
    </row>
    <row r="30" spans="1:36" ht="15" customHeight="1">
      <c r="A30" s="898"/>
      <c r="B30" s="898"/>
      <c r="C30" s="898"/>
      <c r="D30" s="898"/>
      <c r="E30" s="678"/>
      <c r="F30" s="677"/>
      <c r="G30" s="677"/>
      <c r="H30" s="677"/>
      <c r="I30" s="655"/>
      <c r="J30" s="85"/>
      <c r="K30" s="661"/>
      <c r="L30" s="512"/>
      <c r="M30" s="517" t="s">
        <v>12</v>
      </c>
      <c r="N30" s="162"/>
      <c r="O30" s="162"/>
      <c r="P30" s="162"/>
      <c r="Q30" s="162"/>
      <c r="R30" s="162"/>
      <c r="S30" s="162"/>
      <c r="T30" s="162"/>
      <c r="U30" s="526"/>
      <c r="V30" s="162"/>
      <c r="W30" s="583"/>
      <c r="Y30" s="543"/>
      <c r="Z30" s="543" t="str">
        <f t="shared" si="0"/>
        <v>Добавить схему подключения</v>
      </c>
      <c r="AA30" s="543"/>
      <c r="AB30" s="543"/>
      <c r="AC30" s="543"/>
      <c r="AI30" s="539"/>
      <c r="AJ30" s="539"/>
    </row>
    <row r="31" spans="1:36" ht="15" customHeight="1">
      <c r="A31" s="898"/>
      <c r="B31" s="898"/>
      <c r="C31" s="898"/>
      <c r="D31" s="678"/>
      <c r="E31" s="678"/>
      <c r="F31" s="677"/>
      <c r="G31" s="677"/>
      <c r="H31" s="677"/>
      <c r="I31" s="655"/>
      <c r="J31" s="85"/>
      <c r="K31" s="661"/>
      <c r="L31" s="512"/>
      <c r="M31" s="150" t="s">
        <v>17</v>
      </c>
      <c r="N31" s="162"/>
      <c r="O31" s="162"/>
      <c r="P31" s="162"/>
      <c r="Q31" s="162"/>
      <c r="R31" s="162"/>
      <c r="S31" s="162"/>
      <c r="T31" s="162"/>
      <c r="U31" s="526"/>
      <c r="V31" s="162"/>
      <c r="W31" s="583"/>
      <c r="Y31" s="543"/>
      <c r="Z31" s="543" t="str">
        <f t="shared" si="0"/>
        <v>Добавить источник тепловой энергии</v>
      </c>
      <c r="AA31" s="543"/>
      <c r="AB31" s="543"/>
      <c r="AC31" s="543"/>
      <c r="AI31" s="539"/>
      <c r="AJ31" s="539"/>
    </row>
    <row r="32" spans="1:36" ht="15" customHeight="1">
      <c r="A32" s="898"/>
      <c r="B32" s="898"/>
      <c r="C32" s="678"/>
      <c r="D32" s="678"/>
      <c r="E32" s="678"/>
      <c r="F32" s="678"/>
      <c r="G32" s="681"/>
      <c r="H32" s="655"/>
      <c r="I32" s="665"/>
      <c r="J32" s="85"/>
      <c r="K32" s="666"/>
      <c r="L32" s="512"/>
      <c r="M32" s="149" t="s">
        <v>18</v>
      </c>
      <c r="N32" s="162"/>
      <c r="O32" s="162"/>
      <c r="P32" s="162"/>
      <c r="Q32" s="162"/>
      <c r="R32" s="162"/>
      <c r="S32" s="162"/>
      <c r="T32" s="162"/>
      <c r="U32" s="526"/>
      <c r="V32" s="162"/>
      <c r="W32" s="583"/>
      <c r="Y32" s="543"/>
      <c r="Z32" s="543" t="str">
        <f t="shared" si="0"/>
        <v>Добавить наименование системы теплоснабжения</v>
      </c>
      <c r="AA32" s="543"/>
      <c r="AB32" s="543"/>
      <c r="AC32" s="543"/>
      <c r="AI32" s="539"/>
      <c r="AJ32" s="539"/>
    </row>
    <row r="33" spans="1:36" ht="15" customHeight="1">
      <c r="A33" s="898"/>
      <c r="B33" s="678"/>
      <c r="C33" s="678"/>
      <c r="D33" s="678"/>
      <c r="E33" s="678"/>
      <c r="F33" s="678"/>
      <c r="G33" s="681"/>
      <c r="H33" s="655"/>
      <c r="I33" s="655"/>
      <c r="J33" s="85"/>
      <c r="K33" s="661"/>
      <c r="L33" s="512"/>
      <c r="M33" s="155" t="s">
        <v>19</v>
      </c>
      <c r="N33" s="162"/>
      <c r="O33" s="162"/>
      <c r="P33" s="162"/>
      <c r="Q33" s="162"/>
      <c r="R33" s="162"/>
      <c r="S33" s="162"/>
      <c r="T33" s="162"/>
      <c r="U33" s="526"/>
      <c r="V33" s="162"/>
      <c r="W33" s="583"/>
      <c r="Y33" s="543"/>
      <c r="Z33" s="543" t="str">
        <f t="shared" si="0"/>
        <v>Добавить территорию действия тарифа</v>
      </c>
      <c r="AA33" s="543"/>
      <c r="AB33" s="543"/>
      <c r="AC33" s="543"/>
      <c r="AI33" s="539"/>
      <c r="AJ33" s="539"/>
    </row>
    <row r="34" spans="1:36" customFormat="1" ht="15" customHeight="1">
      <c r="L34" s="482"/>
      <c r="M34" s="165" t="s">
        <v>309</v>
      </c>
      <c r="N34" s="162"/>
      <c r="O34" s="162"/>
      <c r="P34" s="162"/>
      <c r="Q34" s="162"/>
      <c r="R34" s="162"/>
      <c r="S34" s="162"/>
      <c r="T34" s="162"/>
      <c r="U34" s="526"/>
      <c r="V34" s="162"/>
      <c r="W34" s="583"/>
      <c r="X34" s="541"/>
      <c r="Y34" s="541"/>
      <c r="Z34" s="541"/>
      <c r="AA34" s="541"/>
      <c r="AB34" s="541"/>
      <c r="AC34" s="541"/>
      <c r="AD34" s="541"/>
      <c r="AE34" s="541"/>
      <c r="AF34" s="541"/>
      <c r="AG34" s="541"/>
      <c r="AH34" s="541"/>
    </row>
    <row r="35" spans="1:36" ht="11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6" ht="105.75" customHeight="1">
      <c r="L36" s="1">
        <v>1</v>
      </c>
      <c r="M36" s="862" t="s">
        <v>634</v>
      </c>
      <c r="N36" s="862"/>
      <c r="O36" s="862"/>
      <c r="P36" s="862"/>
      <c r="Q36" s="862"/>
      <c r="R36" s="862"/>
      <c r="S36" s="862"/>
      <c r="T36" s="862"/>
      <c r="U36" s="862"/>
      <c r="V36" s="862"/>
      <c r="W36" s="862"/>
    </row>
  </sheetData>
  <sheetProtection password="FA9C" sheet="1" objects="1" scenarios="1" formatColumns="0" formatRows="0"/>
  <dataConsolidate/>
  <mergeCells count="40">
    <mergeCell ref="E24:E29"/>
    <mergeCell ref="O24:V24"/>
    <mergeCell ref="F25:F28"/>
    <mergeCell ref="O25:V25"/>
    <mergeCell ref="R26:R27"/>
    <mergeCell ref="I24:I29"/>
    <mergeCell ref="J25:J28"/>
    <mergeCell ref="A20:A33"/>
    <mergeCell ref="O20:V20"/>
    <mergeCell ref="B21:B32"/>
    <mergeCell ref="O21:V21"/>
    <mergeCell ref="C22:C31"/>
    <mergeCell ref="U26:U27"/>
    <mergeCell ref="O22:V22"/>
    <mergeCell ref="D23:D30"/>
    <mergeCell ref="S26:S27"/>
    <mergeCell ref="T26:T27"/>
    <mergeCell ref="L5:T5"/>
    <mergeCell ref="O11:T11"/>
    <mergeCell ref="O12:T12"/>
    <mergeCell ref="L13:M13"/>
    <mergeCell ref="O14:U14"/>
    <mergeCell ref="O7:P7"/>
    <mergeCell ref="O23:V23"/>
    <mergeCell ref="O17:O18"/>
    <mergeCell ref="P17:Q17"/>
    <mergeCell ref="W15:W18"/>
    <mergeCell ref="S18:T18"/>
    <mergeCell ref="V16:V18"/>
    <mergeCell ref="R17:T17"/>
    <mergeCell ref="W26:W28"/>
    <mergeCell ref="O9:T9"/>
    <mergeCell ref="O10:T10"/>
    <mergeCell ref="M36:W36"/>
    <mergeCell ref="S19:T19"/>
    <mergeCell ref="L15:V15"/>
    <mergeCell ref="L16:L18"/>
    <mergeCell ref="M16:M18"/>
    <mergeCell ref="O16:T16"/>
    <mergeCell ref="U16:U18"/>
  </mergeCells>
  <dataValidations count="4">
    <dataValidation type="list" allowBlank="1" showInputMessage="1" showErrorMessage="1" errorTitle="Ошибка" error="Выберите значение из списка" sqref="O24">
      <formula1>kind_of_scheme_in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6"/>
    <dataValidation allowBlank="1" promptTitle="checkPeriodRange" sqref="Q27"/>
    <dataValidation type="list" allowBlank="1" showInputMessage="1" showErrorMessage="1" errorTitle="Ошибка" error="Выберите значение из списка" prompt="Выберите значение из списка" sqref="O25">
      <formula1>kind_of_cons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_i">
    <tabColor indexed="22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634" hidden="1" customWidth="1"/>
    <col min="2" max="4" width="3.7109375" style="635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635"/>
    <col min="12" max="12" width="11.140625" style="635" customWidth="1"/>
    <col min="13" max="20" width="10.5703125" style="635"/>
    <col min="21" max="16384" width="10.5703125" style="36"/>
  </cols>
  <sheetData>
    <row r="1" spans="1:20" ht="3" customHeight="1">
      <c r="A1" s="634" t="s">
        <v>50</v>
      </c>
    </row>
    <row r="2" spans="1:20" ht="22.5">
      <c r="F2" s="863" t="s">
        <v>492</v>
      </c>
      <c r="G2" s="864"/>
      <c r="H2" s="865"/>
      <c r="I2" s="436"/>
    </row>
    <row r="3" spans="1:20" ht="3" customHeight="1"/>
    <row r="4" spans="1:20" s="190" customFormat="1" ht="11.25">
      <c r="A4" s="615"/>
      <c r="B4" s="615"/>
      <c r="C4" s="615"/>
      <c r="D4" s="615"/>
      <c r="F4" s="815" t="s">
        <v>454</v>
      </c>
      <c r="G4" s="815"/>
      <c r="H4" s="815"/>
      <c r="I4" s="866" t="s">
        <v>455</v>
      </c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</row>
    <row r="5" spans="1:20" s="190" customFormat="1" ht="11.25" customHeight="1">
      <c r="A5" s="615"/>
      <c r="B5" s="615"/>
      <c r="C5" s="615"/>
      <c r="D5" s="615"/>
      <c r="F5" s="319" t="s">
        <v>92</v>
      </c>
      <c r="G5" s="337" t="s">
        <v>457</v>
      </c>
      <c r="H5" s="318" t="s">
        <v>442</v>
      </c>
      <c r="I5" s="866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</row>
    <row r="6" spans="1:20" s="190" customFormat="1" ht="12" customHeight="1">
      <c r="A6" s="615"/>
      <c r="B6" s="615"/>
      <c r="C6" s="615"/>
      <c r="D6" s="615"/>
      <c r="F6" s="636" t="s">
        <v>93</v>
      </c>
      <c r="G6" s="637">
        <v>2</v>
      </c>
      <c r="H6" s="638">
        <v>3</v>
      </c>
      <c r="I6" s="554">
        <v>4</v>
      </c>
      <c r="J6" s="615">
        <v>4</v>
      </c>
      <c r="K6" s="615"/>
      <c r="L6" s="615"/>
      <c r="M6" s="615"/>
      <c r="N6" s="615"/>
      <c r="O6" s="615"/>
      <c r="P6" s="615"/>
      <c r="Q6" s="615"/>
      <c r="R6" s="615"/>
      <c r="S6" s="615"/>
      <c r="T6" s="615"/>
    </row>
    <row r="7" spans="1:20" s="190" customFormat="1" ht="18.75">
      <c r="A7" s="615"/>
      <c r="B7" s="615"/>
      <c r="C7" s="615"/>
      <c r="D7" s="615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558"/>
      <c r="K7" s="615"/>
      <c r="L7" s="615"/>
      <c r="M7" s="615"/>
      <c r="N7" s="615"/>
      <c r="O7" s="615"/>
      <c r="P7" s="615"/>
      <c r="Q7" s="615"/>
      <c r="R7" s="615"/>
      <c r="S7" s="615"/>
      <c r="T7" s="615"/>
    </row>
    <row r="8" spans="1:20" s="190" customFormat="1" ht="45">
      <c r="A8" s="867">
        <v>1</v>
      </c>
      <c r="B8" s="615"/>
      <c r="C8" s="615"/>
      <c r="D8" s="615"/>
      <c r="F8" s="335" t="str">
        <f>"2." &amp;mergeValue(A8)</f>
        <v>2.1</v>
      </c>
      <c r="G8" s="417" t="s">
        <v>495</v>
      </c>
      <c r="H8" s="317"/>
      <c r="I8" s="196" t="s">
        <v>592</v>
      </c>
      <c r="J8" s="558"/>
      <c r="K8" s="615"/>
      <c r="L8" s="615"/>
      <c r="M8" s="615"/>
      <c r="N8" s="615"/>
      <c r="O8" s="615"/>
      <c r="P8" s="615"/>
      <c r="Q8" s="615"/>
      <c r="R8" s="615"/>
      <c r="S8" s="615"/>
      <c r="T8" s="615"/>
    </row>
    <row r="9" spans="1:20" s="190" customFormat="1" ht="22.5">
      <c r="A9" s="867"/>
      <c r="B9" s="615"/>
      <c r="C9" s="615"/>
      <c r="D9" s="615"/>
      <c r="F9" s="335" t="str">
        <f>"3." &amp;mergeValue(A9)</f>
        <v>3.1</v>
      </c>
      <c r="G9" s="417" t="s">
        <v>496</v>
      </c>
      <c r="H9" s="317"/>
      <c r="I9" s="196" t="s">
        <v>590</v>
      </c>
      <c r="J9" s="558"/>
      <c r="K9" s="615"/>
      <c r="L9" s="615"/>
      <c r="M9" s="615"/>
      <c r="N9" s="615"/>
      <c r="O9" s="615"/>
      <c r="P9" s="615"/>
      <c r="Q9" s="615"/>
      <c r="R9" s="615"/>
      <c r="S9" s="615"/>
      <c r="T9" s="615"/>
    </row>
    <row r="10" spans="1:20" s="190" customFormat="1" ht="22.5">
      <c r="A10" s="867"/>
      <c r="B10" s="615"/>
      <c r="C10" s="615"/>
      <c r="D10" s="615"/>
      <c r="F10" s="335" t="str">
        <f>"4."&amp;mergeValue(A10)</f>
        <v>4.1</v>
      </c>
      <c r="G10" s="417" t="s">
        <v>497</v>
      </c>
      <c r="H10" s="318" t="s">
        <v>458</v>
      </c>
      <c r="I10" s="196"/>
      <c r="J10" s="558"/>
      <c r="K10" s="615"/>
      <c r="L10" s="615"/>
      <c r="M10" s="615"/>
      <c r="N10" s="615"/>
      <c r="O10" s="615"/>
      <c r="P10" s="615"/>
      <c r="Q10" s="615"/>
      <c r="R10" s="615"/>
      <c r="S10" s="615"/>
      <c r="T10" s="615"/>
    </row>
    <row r="11" spans="1:20" s="190" customFormat="1" ht="18.75">
      <c r="A11" s="867"/>
      <c r="B11" s="867">
        <v>1</v>
      </c>
      <c r="C11" s="617"/>
      <c r="D11" s="617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558"/>
      <c r="K11" s="615"/>
      <c r="L11" s="615"/>
      <c r="M11" s="615"/>
      <c r="N11" s="615"/>
      <c r="O11" s="615"/>
      <c r="P11" s="615"/>
      <c r="Q11" s="615"/>
      <c r="R11" s="615"/>
      <c r="S11" s="615"/>
      <c r="T11" s="615"/>
    </row>
    <row r="12" spans="1:20" s="190" customFormat="1" ht="22.5">
      <c r="A12" s="867"/>
      <c r="B12" s="867"/>
      <c r="C12" s="867">
        <v>1</v>
      </c>
      <c r="D12" s="617"/>
      <c r="F12" s="335" t="str">
        <f>"4."&amp;mergeValue(A12) &amp;"."&amp;mergeValue(B12)&amp;"."&amp;mergeValue(C12)</f>
        <v>4.1.1.1</v>
      </c>
      <c r="G12" s="341" t="s">
        <v>498</v>
      </c>
      <c r="H12" s="317"/>
      <c r="I12" s="196" t="s">
        <v>501</v>
      </c>
      <c r="J12" s="558"/>
      <c r="K12" s="615"/>
      <c r="L12" s="615"/>
      <c r="M12" s="615"/>
      <c r="N12" s="615"/>
      <c r="O12" s="615"/>
      <c r="P12" s="615"/>
      <c r="Q12" s="615"/>
      <c r="R12" s="615"/>
      <c r="S12" s="615"/>
      <c r="T12" s="615"/>
    </row>
    <row r="13" spans="1:20" s="190" customFormat="1" ht="39" customHeight="1">
      <c r="A13" s="867"/>
      <c r="B13" s="867"/>
      <c r="C13" s="867"/>
      <c r="D13" s="617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/>
      <c r="I13" s="868" t="s">
        <v>593</v>
      </c>
      <c r="J13" s="558"/>
      <c r="K13" s="615"/>
      <c r="L13" s="615"/>
      <c r="M13" s="615"/>
      <c r="N13" s="615"/>
      <c r="O13" s="615"/>
      <c r="P13" s="615"/>
      <c r="Q13" s="615"/>
      <c r="R13" s="615"/>
      <c r="S13" s="615"/>
      <c r="T13" s="615"/>
    </row>
    <row r="14" spans="1:20" s="190" customFormat="1" ht="18.75">
      <c r="A14" s="867"/>
      <c r="B14" s="867"/>
      <c r="C14" s="867"/>
      <c r="D14" s="617"/>
      <c r="F14" s="338"/>
      <c r="G14" s="150" t="s">
        <v>4</v>
      </c>
      <c r="H14" s="343"/>
      <c r="I14" s="868"/>
      <c r="J14" s="558"/>
      <c r="K14" s="615"/>
      <c r="L14" s="615"/>
      <c r="M14" s="615"/>
      <c r="N14" s="615"/>
      <c r="O14" s="615"/>
      <c r="P14" s="615"/>
      <c r="Q14" s="615"/>
      <c r="R14" s="615"/>
      <c r="S14" s="615"/>
      <c r="T14" s="615"/>
    </row>
    <row r="15" spans="1:20" s="190" customFormat="1" ht="18.75">
      <c r="A15" s="867"/>
      <c r="B15" s="867"/>
      <c r="C15" s="617"/>
      <c r="D15" s="617"/>
      <c r="F15" s="421"/>
      <c r="G15" s="195" t="s">
        <v>403</v>
      </c>
      <c r="H15" s="422"/>
      <c r="I15" s="423"/>
      <c r="J15" s="558"/>
      <c r="K15" s="615"/>
      <c r="L15" s="615"/>
      <c r="M15" s="615"/>
      <c r="N15" s="615"/>
      <c r="O15" s="615"/>
      <c r="P15" s="615"/>
      <c r="Q15" s="615"/>
      <c r="R15" s="615"/>
      <c r="S15" s="615"/>
      <c r="T15" s="615"/>
    </row>
    <row r="16" spans="1:20" s="190" customFormat="1" ht="18.75">
      <c r="A16" s="867"/>
      <c r="B16" s="615"/>
      <c r="C16" s="615"/>
      <c r="D16" s="615"/>
      <c r="F16" s="338"/>
      <c r="G16" s="155" t="s">
        <v>507</v>
      </c>
      <c r="H16" s="339"/>
      <c r="I16" s="340"/>
      <c r="J16" s="558"/>
      <c r="K16" s="615"/>
      <c r="L16" s="615"/>
      <c r="M16" s="615"/>
      <c r="N16" s="615"/>
      <c r="O16" s="615"/>
      <c r="P16" s="615"/>
      <c r="Q16" s="615"/>
      <c r="R16" s="615"/>
      <c r="S16" s="615"/>
      <c r="T16" s="615"/>
    </row>
    <row r="17" spans="1:20" s="190" customFormat="1" ht="18.75">
      <c r="A17" s="615"/>
      <c r="B17" s="615"/>
      <c r="C17" s="615"/>
      <c r="D17" s="615"/>
      <c r="F17" s="338"/>
      <c r="G17" s="165" t="s">
        <v>506</v>
      </c>
      <c r="H17" s="339"/>
      <c r="I17" s="340"/>
      <c r="J17" s="558"/>
      <c r="K17" s="615"/>
      <c r="L17" s="615"/>
      <c r="M17" s="615"/>
      <c r="N17" s="615"/>
      <c r="O17" s="615"/>
      <c r="P17" s="615"/>
      <c r="Q17" s="615"/>
      <c r="R17" s="615"/>
      <c r="S17" s="615"/>
      <c r="T17" s="615"/>
    </row>
    <row r="18" spans="1:20" s="326" customFormat="1" ht="3" customHeight="1">
      <c r="A18" s="616"/>
      <c r="B18" s="616"/>
      <c r="C18" s="616"/>
      <c r="D18" s="616"/>
      <c r="F18" s="345"/>
      <c r="G18" s="346"/>
      <c r="H18" s="347"/>
      <c r="I18" s="348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</row>
    <row r="19" spans="1:20" s="326" customFormat="1" ht="15" customHeight="1">
      <c r="A19" s="616"/>
      <c r="B19" s="616"/>
      <c r="C19" s="616"/>
      <c r="D19" s="616"/>
      <c r="F19" s="325"/>
      <c r="G19" s="862" t="s">
        <v>595</v>
      </c>
      <c r="H19" s="862"/>
      <c r="I19" s="22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6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_i">
    <tabColor rgb="FFEAEBEE"/>
  </sheetPr>
  <dimension ref="A1:AJ36"/>
  <sheetViews>
    <sheetView showGridLines="0" topLeftCell="I4" zoomScaleNormal="100" workbookViewId="0"/>
  </sheetViews>
  <sheetFormatPr defaultColWidth="10.5703125" defaultRowHeight="14.25"/>
  <cols>
    <col min="1" max="6" width="10.5703125" style="635" hidden="1" customWidth="1"/>
    <col min="7" max="8" width="9.140625" style="634" hidden="1" customWidth="1"/>
    <col min="9" max="9" width="3.7109375" style="96" customWidth="1"/>
    <col min="10" max="11" width="3.7109375" style="87" customWidth="1"/>
    <col min="12" max="12" width="12.7109375" style="36" customWidth="1"/>
    <col min="13" max="13" width="44.7109375" style="36" customWidth="1"/>
    <col min="14" max="14" width="1.7109375" style="36" hidden="1" customWidth="1"/>
    <col min="15" max="17" width="23.7109375" style="36" hidden="1" customWidth="1"/>
    <col min="18" max="18" width="11.7109375" style="36" customWidth="1"/>
    <col min="19" max="19" width="3.7109375" style="36" customWidth="1"/>
    <col min="20" max="20" width="11.7109375" style="36" customWidth="1"/>
    <col min="21" max="21" width="8.5703125" style="36" hidden="1" customWidth="1"/>
    <col min="22" max="22" width="4.7109375" style="36" customWidth="1"/>
    <col min="23" max="23" width="115.7109375" style="36" customWidth="1"/>
    <col min="24" max="25" width="10.5703125" style="635"/>
    <col min="26" max="26" width="11.140625" style="635" customWidth="1"/>
    <col min="27" max="34" width="10.5703125" style="635"/>
    <col min="35" max="16384" width="10.5703125" style="36"/>
  </cols>
  <sheetData>
    <row r="1" spans="1:34" hidden="1">
      <c r="Q1" s="537"/>
      <c r="R1" s="537"/>
    </row>
    <row r="2" spans="1:34" hidden="1">
      <c r="U2" s="537"/>
    </row>
    <row r="3" spans="1:34" hidden="1"/>
    <row r="4" spans="1:34" ht="3" customHeight="1">
      <c r="J4" s="86"/>
      <c r="K4" s="86"/>
      <c r="L4" s="37"/>
      <c r="M4" s="37"/>
      <c r="N4" s="37"/>
      <c r="O4" s="100"/>
      <c r="P4" s="100"/>
      <c r="Q4" s="100"/>
      <c r="R4" s="100"/>
      <c r="S4" s="100"/>
      <c r="T4" s="100"/>
      <c r="U4" s="100"/>
    </row>
    <row r="5" spans="1:34" ht="22.5" customHeight="1">
      <c r="J5" s="86"/>
      <c r="K5" s="86"/>
      <c r="L5" s="895" t="s">
        <v>633</v>
      </c>
      <c r="M5" s="895"/>
      <c r="N5" s="895"/>
      <c r="O5" s="895"/>
      <c r="P5" s="895"/>
      <c r="Q5" s="895"/>
      <c r="R5" s="895"/>
      <c r="S5" s="895"/>
      <c r="T5" s="895"/>
      <c r="U5" s="582"/>
    </row>
    <row r="6" spans="1:34" ht="3" customHeight="1">
      <c r="J6" s="86"/>
      <c r="K6" s="86"/>
      <c r="L6" s="37"/>
      <c r="M6" s="37"/>
      <c r="N6" s="37"/>
      <c r="O6" s="83"/>
      <c r="P6" s="83"/>
      <c r="Q6" s="83"/>
      <c r="R6" s="83"/>
      <c r="S6" s="83"/>
      <c r="T6" s="83"/>
      <c r="U6" s="83"/>
      <c r="V6" s="100"/>
    </row>
    <row r="7" spans="1:34" ht="33.75">
      <c r="J7" s="86"/>
      <c r="K7" s="86"/>
      <c r="L7" s="37"/>
      <c r="M7" s="559" t="s">
        <v>747</v>
      </c>
      <c r="N7" s="37"/>
      <c r="O7" s="907"/>
      <c r="P7" s="908"/>
      <c r="Q7" s="908"/>
      <c r="R7" s="908"/>
      <c r="S7" s="908"/>
      <c r="T7" s="909"/>
      <c r="U7" s="488"/>
      <c r="V7" s="100"/>
    </row>
    <row r="8" spans="1:34" s="641" customFormat="1" ht="5.25">
      <c r="A8" s="635"/>
      <c r="B8" s="635"/>
      <c r="C8" s="635"/>
      <c r="D8" s="635"/>
      <c r="E8" s="635"/>
      <c r="F8" s="635"/>
      <c r="G8" s="634"/>
      <c r="H8" s="634"/>
      <c r="I8" s="629"/>
      <c r="J8" s="630"/>
      <c r="K8" s="630"/>
      <c r="L8" s="631"/>
      <c r="M8" s="631"/>
      <c r="N8" s="631"/>
      <c r="O8" s="643"/>
      <c r="P8" s="643"/>
      <c r="Q8" s="643"/>
      <c r="R8" s="643"/>
      <c r="S8" s="643"/>
      <c r="T8" s="643"/>
      <c r="U8" s="644"/>
      <c r="V8" s="645"/>
      <c r="X8" s="635"/>
      <c r="Y8" s="635"/>
      <c r="Z8" s="635"/>
      <c r="AA8" s="635"/>
      <c r="AB8" s="635"/>
      <c r="AC8" s="635"/>
      <c r="AD8" s="635"/>
      <c r="AE8" s="635"/>
      <c r="AF8" s="635"/>
      <c r="AG8" s="635"/>
      <c r="AH8" s="635"/>
    </row>
    <row r="9" spans="1:34" s="190" customFormat="1" ht="22.5">
      <c r="A9" s="615"/>
      <c r="B9" s="615"/>
      <c r="C9" s="615"/>
      <c r="D9" s="615"/>
      <c r="E9" s="615"/>
      <c r="F9" s="615"/>
      <c r="G9" s="615"/>
      <c r="H9" s="615"/>
      <c r="L9" s="489"/>
      <c r="M9" s="559" t="s">
        <v>503</v>
      </c>
      <c r="N9" s="584"/>
      <c r="O9" s="872" t="str">
        <f>IF(NameOrPr_ch="",IF(NameOrPr="","",NameOrPr),NameOrPr_ch)</f>
        <v>Государственный комитет Республики Башкортостан по тарифам</v>
      </c>
      <c r="P9" s="872"/>
      <c r="Q9" s="872"/>
      <c r="R9" s="872"/>
      <c r="S9" s="872"/>
      <c r="T9" s="872"/>
      <c r="U9" s="488"/>
      <c r="V9" s="488"/>
      <c r="W9" s="509"/>
      <c r="X9" s="615"/>
      <c r="Y9" s="615"/>
      <c r="Z9" s="615"/>
      <c r="AA9" s="615"/>
      <c r="AB9" s="615"/>
      <c r="AC9" s="615"/>
      <c r="AD9" s="615"/>
      <c r="AE9" s="615"/>
      <c r="AF9" s="615"/>
      <c r="AG9" s="615"/>
      <c r="AH9" s="615"/>
    </row>
    <row r="10" spans="1:34" s="190" customFormat="1" ht="18.75">
      <c r="A10" s="615"/>
      <c r="B10" s="615"/>
      <c r="C10" s="615"/>
      <c r="D10" s="615"/>
      <c r="E10" s="615"/>
      <c r="F10" s="615"/>
      <c r="G10" s="615"/>
      <c r="H10" s="615"/>
      <c r="L10" s="489"/>
      <c r="M10" s="559" t="s">
        <v>598</v>
      </c>
      <c r="N10" s="584"/>
      <c r="O10" s="872" t="str">
        <f>IF(datePr_ch="",IF(datePr="","",datePr),datePr_ch)</f>
        <v>10.12.2018</v>
      </c>
      <c r="P10" s="872"/>
      <c r="Q10" s="872"/>
      <c r="R10" s="872"/>
      <c r="S10" s="872"/>
      <c r="T10" s="872"/>
      <c r="U10" s="488"/>
      <c r="V10" s="488"/>
      <c r="W10" s="509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</row>
    <row r="11" spans="1:34" s="190" customFormat="1" ht="18.75">
      <c r="A11" s="615"/>
      <c r="B11" s="615"/>
      <c r="C11" s="615"/>
      <c r="D11" s="615"/>
      <c r="E11" s="615"/>
      <c r="F11" s="615"/>
      <c r="G11" s="615"/>
      <c r="H11" s="615"/>
      <c r="L11" s="152"/>
      <c r="M11" s="559" t="s">
        <v>597</v>
      </c>
      <c r="N11" s="584"/>
      <c r="O11" s="872" t="str">
        <f>IF(numberPr_ch="",IF(numberPr="","",numberPr),numberPr_ch)</f>
        <v>532</v>
      </c>
      <c r="P11" s="872"/>
      <c r="Q11" s="872"/>
      <c r="R11" s="872"/>
      <c r="S11" s="872"/>
      <c r="T11" s="872"/>
      <c r="U11" s="488"/>
      <c r="V11" s="488"/>
      <c r="W11" s="509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</row>
    <row r="12" spans="1:34" s="190" customFormat="1" ht="18.75">
      <c r="A12" s="615"/>
      <c r="B12" s="615"/>
      <c r="C12" s="615"/>
      <c r="D12" s="615"/>
      <c r="E12" s="615"/>
      <c r="F12" s="615"/>
      <c r="G12" s="615"/>
      <c r="H12" s="615"/>
      <c r="L12" s="152"/>
      <c r="M12" s="559" t="s">
        <v>502</v>
      </c>
      <c r="N12" s="584"/>
      <c r="O12" s="872" t="str">
        <f>IF(IstPub_ch="",IF(IstPub="","",IstPub),IstPub_ch)</f>
        <v>сайт регулирующего органа</v>
      </c>
      <c r="P12" s="872"/>
      <c r="Q12" s="872"/>
      <c r="R12" s="872"/>
      <c r="S12" s="872"/>
      <c r="T12" s="872"/>
      <c r="U12" s="488"/>
      <c r="V12" s="488"/>
      <c r="W12" s="509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  <c r="AH12" s="615"/>
    </row>
    <row r="13" spans="1:34" s="190" customFormat="1" ht="11.25">
      <c r="A13" s="615"/>
      <c r="B13" s="615"/>
      <c r="C13" s="615"/>
      <c r="D13" s="615"/>
      <c r="E13" s="615"/>
      <c r="F13" s="615"/>
      <c r="G13" s="615"/>
      <c r="H13" s="615"/>
      <c r="L13" s="896"/>
      <c r="M13" s="896"/>
      <c r="N13" s="479"/>
      <c r="O13" s="488"/>
      <c r="P13" s="488"/>
      <c r="Q13" s="488"/>
      <c r="R13" s="488"/>
      <c r="S13" s="488"/>
      <c r="T13" s="488"/>
      <c r="U13" s="614" t="s">
        <v>373</v>
      </c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</row>
    <row r="14" spans="1:34">
      <c r="J14" s="86"/>
      <c r="K14" s="86"/>
      <c r="L14" s="37"/>
      <c r="M14" s="37"/>
      <c r="N14" s="492"/>
      <c r="O14" s="873"/>
      <c r="P14" s="873"/>
      <c r="Q14" s="873"/>
      <c r="R14" s="873"/>
      <c r="S14" s="873"/>
      <c r="T14" s="873"/>
      <c r="U14" s="873"/>
    </row>
    <row r="15" spans="1:34">
      <c r="J15" s="86"/>
      <c r="K15" s="86"/>
      <c r="L15" s="815" t="s">
        <v>454</v>
      </c>
      <c r="M15" s="815"/>
      <c r="N15" s="815"/>
      <c r="O15" s="815"/>
      <c r="P15" s="815"/>
      <c r="Q15" s="815"/>
      <c r="R15" s="815"/>
      <c r="S15" s="815"/>
      <c r="T15" s="815"/>
      <c r="U15" s="815"/>
      <c r="V15" s="815"/>
      <c r="W15" s="815" t="s">
        <v>455</v>
      </c>
    </row>
    <row r="16" spans="1:34" ht="14.25" customHeight="1">
      <c r="J16" s="86"/>
      <c r="K16" s="86"/>
      <c r="L16" s="879" t="s">
        <v>92</v>
      </c>
      <c r="M16" s="879" t="s">
        <v>641</v>
      </c>
      <c r="N16" s="579"/>
      <c r="O16" s="880" t="s">
        <v>643</v>
      </c>
      <c r="P16" s="881"/>
      <c r="Q16" s="881"/>
      <c r="R16" s="881"/>
      <c r="S16" s="881"/>
      <c r="T16" s="882"/>
      <c r="U16" s="890" t="s">
        <v>341</v>
      </c>
      <c r="V16" s="876" t="s">
        <v>275</v>
      </c>
      <c r="W16" s="815"/>
    </row>
    <row r="17" spans="1:36" ht="14.25" customHeight="1">
      <c r="J17" s="86"/>
      <c r="K17" s="86"/>
      <c r="L17" s="879"/>
      <c r="M17" s="879"/>
      <c r="N17" s="580"/>
      <c r="O17" s="885" t="s">
        <v>607</v>
      </c>
      <c r="P17" s="883" t="s">
        <v>271</v>
      </c>
      <c r="Q17" s="884"/>
      <c r="R17" s="887" t="s">
        <v>656</v>
      </c>
      <c r="S17" s="888"/>
      <c r="T17" s="889"/>
      <c r="U17" s="891"/>
      <c r="V17" s="877"/>
      <c r="W17" s="815"/>
    </row>
    <row r="18" spans="1:36" ht="33.75" customHeight="1">
      <c r="J18" s="86"/>
      <c r="K18" s="86"/>
      <c r="L18" s="879"/>
      <c r="M18" s="879"/>
      <c r="N18" s="581"/>
      <c r="O18" s="886"/>
      <c r="P18" s="104" t="s">
        <v>608</v>
      </c>
      <c r="Q18" s="104" t="s">
        <v>6</v>
      </c>
      <c r="R18" s="105" t="s">
        <v>274</v>
      </c>
      <c r="S18" s="874" t="s">
        <v>273</v>
      </c>
      <c r="T18" s="875"/>
      <c r="U18" s="892"/>
      <c r="V18" s="878"/>
      <c r="W18" s="815"/>
    </row>
    <row r="19" spans="1:36">
      <c r="J19" s="86"/>
      <c r="K19" s="528">
        <v>1</v>
      </c>
      <c r="L19" s="566" t="s">
        <v>93</v>
      </c>
      <c r="M19" s="566" t="s">
        <v>49</v>
      </c>
      <c r="N19" s="568" t="str">
        <f ca="1">OFFSET(N19,0,-1)</f>
        <v>2</v>
      </c>
      <c r="O19" s="567">
        <f ca="1">OFFSET(O19,0,-1)+1</f>
        <v>3</v>
      </c>
      <c r="P19" s="567">
        <f ca="1">OFFSET(P19,0,-1)+1</f>
        <v>4</v>
      </c>
      <c r="Q19" s="567">
        <f ca="1">OFFSET(Q19,0,-1)+1</f>
        <v>5</v>
      </c>
      <c r="R19" s="567">
        <f ca="1">OFFSET(R19,0,-1)+1</f>
        <v>6</v>
      </c>
      <c r="S19" s="897">
        <f ca="1">OFFSET(S19,0,-1)+1</f>
        <v>7</v>
      </c>
      <c r="T19" s="897"/>
      <c r="U19" s="567">
        <f ca="1">OFFSET(U19,0,-2)+1</f>
        <v>8</v>
      </c>
      <c r="V19" s="568">
        <f ca="1">OFFSET(V19,0,-1)</f>
        <v>8</v>
      </c>
      <c r="W19" s="567">
        <f ca="1">OFFSET(W19,0,-1)+1</f>
        <v>9</v>
      </c>
    </row>
    <row r="20" spans="1:36" ht="22.5">
      <c r="A20" s="898">
        <v>1</v>
      </c>
      <c r="B20" s="675"/>
      <c r="C20" s="675"/>
      <c r="D20" s="675"/>
      <c r="E20" s="676"/>
      <c r="F20" s="677"/>
      <c r="G20" s="677"/>
      <c r="H20" s="677"/>
      <c r="I20" s="226"/>
      <c r="J20" s="655"/>
      <c r="K20" s="661"/>
      <c r="L20" s="546">
        <f>mergeValue(A20)</f>
        <v>1</v>
      </c>
      <c r="M20" s="564" t="s">
        <v>20</v>
      </c>
      <c r="N20" s="565"/>
      <c r="O20" s="899"/>
      <c r="P20" s="899"/>
      <c r="Q20" s="899"/>
      <c r="R20" s="899"/>
      <c r="S20" s="899"/>
      <c r="T20" s="899"/>
      <c r="U20" s="899"/>
      <c r="V20" s="899"/>
      <c r="W20" s="413" t="s">
        <v>477</v>
      </c>
      <c r="Y20" s="642"/>
      <c r="Z20" s="642" t="str">
        <f t="shared" ref="Z20:Z33" si="0">IF(M20="","",M20 )</f>
        <v>Наименование тарифа</v>
      </c>
      <c r="AA20" s="642"/>
      <c r="AB20" s="642"/>
      <c r="AC20" s="642"/>
      <c r="AI20" s="635"/>
      <c r="AJ20" s="635"/>
    </row>
    <row r="21" spans="1:36" ht="22.5">
      <c r="A21" s="898"/>
      <c r="B21" s="898">
        <v>1</v>
      </c>
      <c r="C21" s="675"/>
      <c r="D21" s="675"/>
      <c r="E21" s="677"/>
      <c r="F21" s="677"/>
      <c r="G21" s="677"/>
      <c r="H21" s="677"/>
      <c r="I21" s="654"/>
      <c r="J21" s="653"/>
      <c r="K21" s="656"/>
      <c r="L21" s="546" t="str">
        <f>mergeValue(A21) &amp;"."&amp; mergeValue(B21)</f>
        <v>1.1</v>
      </c>
      <c r="M21" s="514" t="s">
        <v>16</v>
      </c>
      <c r="N21" s="565"/>
      <c r="O21" s="899"/>
      <c r="P21" s="899"/>
      <c r="Q21" s="899"/>
      <c r="R21" s="899"/>
      <c r="S21" s="899"/>
      <c r="T21" s="899"/>
      <c r="U21" s="899"/>
      <c r="V21" s="899"/>
      <c r="W21" s="413" t="s">
        <v>478</v>
      </c>
      <c r="Y21" s="642"/>
      <c r="Z21" s="642" t="str">
        <f t="shared" si="0"/>
        <v>Территория действия тарифа</v>
      </c>
      <c r="AA21" s="642"/>
      <c r="AB21" s="642"/>
      <c r="AC21" s="642"/>
      <c r="AI21" s="635"/>
      <c r="AJ21" s="635"/>
    </row>
    <row r="22" spans="1:36" ht="22.5">
      <c r="A22" s="898"/>
      <c r="B22" s="898"/>
      <c r="C22" s="898">
        <v>1</v>
      </c>
      <c r="D22" s="675"/>
      <c r="E22" s="677"/>
      <c r="F22" s="677"/>
      <c r="G22" s="677"/>
      <c r="H22" s="677"/>
      <c r="I22" s="660"/>
      <c r="J22" s="653"/>
      <c r="K22" s="656"/>
      <c r="L22" s="546" t="str">
        <f>mergeValue(A22) &amp;"."&amp; mergeValue(B22)&amp;"."&amp; mergeValue(C22)</f>
        <v>1.1.1</v>
      </c>
      <c r="M22" s="515" t="s">
        <v>7</v>
      </c>
      <c r="N22" s="565"/>
      <c r="O22" s="899"/>
      <c r="P22" s="899"/>
      <c r="Q22" s="899"/>
      <c r="R22" s="899"/>
      <c r="S22" s="899"/>
      <c r="T22" s="899"/>
      <c r="U22" s="899"/>
      <c r="V22" s="899"/>
      <c r="W22" s="413" t="s">
        <v>635</v>
      </c>
      <c r="Y22" s="642"/>
      <c r="Z22" s="642" t="str">
        <f t="shared" si="0"/>
        <v xml:space="preserve">Наименование системы теплоснабжения </v>
      </c>
      <c r="AA22" s="642"/>
      <c r="AB22" s="642"/>
      <c r="AC22" s="642"/>
      <c r="AI22" s="635"/>
      <c r="AJ22" s="635"/>
    </row>
    <row r="23" spans="1:36" ht="22.5">
      <c r="A23" s="898"/>
      <c r="B23" s="898"/>
      <c r="C23" s="898"/>
      <c r="D23" s="898">
        <v>1</v>
      </c>
      <c r="E23" s="677"/>
      <c r="F23" s="677"/>
      <c r="G23" s="677"/>
      <c r="H23" s="677"/>
      <c r="I23" s="660"/>
      <c r="J23" s="653"/>
      <c r="K23" s="656"/>
      <c r="L23" s="546" t="str">
        <f>mergeValue(A23) &amp;"."&amp; mergeValue(B23)&amp;"."&amp; mergeValue(C23)&amp;"."&amp; mergeValue(D23)</f>
        <v>1.1.1.1</v>
      </c>
      <c r="M23" s="516" t="s">
        <v>22</v>
      </c>
      <c r="N23" s="565"/>
      <c r="O23" s="899"/>
      <c r="P23" s="899"/>
      <c r="Q23" s="899"/>
      <c r="R23" s="899"/>
      <c r="S23" s="899"/>
      <c r="T23" s="899"/>
      <c r="U23" s="899"/>
      <c r="V23" s="899"/>
      <c r="W23" s="413" t="s">
        <v>636</v>
      </c>
      <c r="Y23" s="642"/>
      <c r="Z23" s="642" t="str">
        <f t="shared" si="0"/>
        <v xml:space="preserve">Источник тепловой энергии  </v>
      </c>
      <c r="AA23" s="642"/>
      <c r="AB23" s="642"/>
      <c r="AC23" s="642"/>
      <c r="AI23" s="635"/>
      <c r="AJ23" s="635"/>
    </row>
    <row r="24" spans="1:36" ht="101.25">
      <c r="A24" s="898"/>
      <c r="B24" s="898"/>
      <c r="C24" s="898"/>
      <c r="D24" s="898"/>
      <c r="E24" s="898">
        <v>1</v>
      </c>
      <c r="F24" s="677"/>
      <c r="G24" s="677"/>
      <c r="H24" s="675">
        <v>1</v>
      </c>
      <c r="I24" s="898">
        <v>1</v>
      </c>
      <c r="J24" s="677"/>
      <c r="K24" s="679"/>
      <c r="L24" s="546" t="str">
        <f>mergeValue(A24) &amp;"."&amp; mergeValue(B24)&amp;"."&amp; mergeValue(C24)&amp;"."&amp; mergeValue(D24)&amp;"."&amp; mergeValue(E24)</f>
        <v>1.1.1.1.1</v>
      </c>
      <c r="M24" s="518" t="s">
        <v>9</v>
      </c>
      <c r="N24" s="565"/>
      <c r="O24" s="900"/>
      <c r="P24" s="900"/>
      <c r="Q24" s="900"/>
      <c r="R24" s="900"/>
      <c r="S24" s="900"/>
      <c r="T24" s="900"/>
      <c r="U24" s="900"/>
      <c r="V24" s="900"/>
      <c r="W24" s="413" t="s">
        <v>640</v>
      </c>
      <c r="Y24" s="642"/>
      <c r="Z24" s="642" t="str">
        <f t="shared" si="0"/>
        <v>Схема подключения теплопотребляющей установки к коллектору источника тепловой энергии</v>
      </c>
      <c r="AA24" s="642"/>
      <c r="AB24" s="642"/>
      <c r="AC24" s="642"/>
      <c r="AI24" s="635"/>
      <c r="AJ24" s="635"/>
    </row>
    <row r="25" spans="1:36" ht="90">
      <c r="A25" s="898"/>
      <c r="B25" s="898"/>
      <c r="C25" s="898"/>
      <c r="D25" s="898"/>
      <c r="E25" s="898"/>
      <c r="F25" s="898">
        <v>1</v>
      </c>
      <c r="G25" s="675"/>
      <c r="H25" s="675"/>
      <c r="I25" s="898"/>
      <c r="J25" s="898">
        <v>1</v>
      </c>
      <c r="K25" s="680"/>
      <c r="L25" s="546" t="str">
        <f>mergeValue(A25) &amp;"."&amp; mergeValue(B25)&amp;"."&amp; mergeValue(C25)&amp;"."&amp; mergeValue(D25)&amp;"."&amp; mergeValue(E25)&amp;"."&amp; mergeValue(F25)</f>
        <v>1.1.1.1.1.1</v>
      </c>
      <c r="M25" s="519" t="s">
        <v>10</v>
      </c>
      <c r="N25" s="565"/>
      <c r="O25" s="900"/>
      <c r="P25" s="900"/>
      <c r="Q25" s="900"/>
      <c r="R25" s="900"/>
      <c r="S25" s="900"/>
      <c r="T25" s="900"/>
      <c r="U25" s="900"/>
      <c r="V25" s="900"/>
      <c r="W25" s="413" t="s">
        <v>638</v>
      </c>
      <c r="Y25" s="642"/>
      <c r="Z25" s="642" t="str">
        <f t="shared" si="0"/>
        <v>Группа потребителей</v>
      </c>
      <c r="AA25" s="642"/>
      <c r="AB25" s="642"/>
      <c r="AC25" s="642"/>
      <c r="AI25" s="635"/>
      <c r="AJ25" s="635"/>
    </row>
    <row r="26" spans="1:36" ht="189" customHeight="1">
      <c r="A26" s="898"/>
      <c r="B26" s="898"/>
      <c r="C26" s="898"/>
      <c r="D26" s="898"/>
      <c r="E26" s="898"/>
      <c r="F26" s="898"/>
      <c r="G26" s="675">
        <v>1</v>
      </c>
      <c r="H26" s="675"/>
      <c r="I26" s="898"/>
      <c r="J26" s="898"/>
      <c r="K26" s="680">
        <v>1</v>
      </c>
      <c r="L26" s="546" t="str">
        <f>mergeValue(A26) &amp;"."&amp; mergeValue(B26)&amp;"."&amp; mergeValue(C26)&amp;"."&amp; mergeValue(D26)&amp;"."&amp; mergeValue(E26)&amp;"."&amp; mergeValue(F26)&amp;"."&amp; mergeValue(G26)</f>
        <v>1.1.1.1.1.1.1</v>
      </c>
      <c r="M26" s="752"/>
      <c r="N26" s="565"/>
      <c r="O26" s="525"/>
      <c r="P26" s="525"/>
      <c r="Q26" s="772"/>
      <c r="R26" s="893"/>
      <c r="S26" s="894" t="s">
        <v>84</v>
      </c>
      <c r="T26" s="893"/>
      <c r="U26" s="894" t="s">
        <v>85</v>
      </c>
      <c r="V26" s="525"/>
      <c r="W26" s="869" t="s">
        <v>657</v>
      </c>
      <c r="X26" s="635" t="str">
        <f>strCheckDate(O27:V27)</f>
        <v/>
      </c>
      <c r="Y26" s="642"/>
      <c r="Z26" s="642" t="str">
        <f t="shared" si="0"/>
        <v/>
      </c>
      <c r="AA26" s="642"/>
      <c r="AB26" s="642"/>
      <c r="AC26" s="642"/>
      <c r="AI26" s="635"/>
      <c r="AJ26" s="635"/>
    </row>
    <row r="27" spans="1:36" ht="11.25" hidden="1">
      <c r="A27" s="898"/>
      <c r="B27" s="898"/>
      <c r="C27" s="898"/>
      <c r="D27" s="898"/>
      <c r="E27" s="898"/>
      <c r="F27" s="898"/>
      <c r="G27" s="675"/>
      <c r="H27" s="675"/>
      <c r="I27" s="898"/>
      <c r="J27" s="898"/>
      <c r="K27" s="680"/>
      <c r="L27" s="293"/>
      <c r="M27" s="565"/>
      <c r="N27" s="565"/>
      <c r="O27" s="525"/>
      <c r="P27" s="525"/>
      <c r="Q27" s="613" t="str">
        <f>R26 &amp; "-" &amp; T26</f>
        <v>-</v>
      </c>
      <c r="R27" s="893"/>
      <c r="S27" s="894"/>
      <c r="T27" s="893"/>
      <c r="U27" s="894"/>
      <c r="V27" s="525"/>
      <c r="W27" s="870"/>
      <c r="Y27" s="642"/>
      <c r="Z27" s="642" t="str">
        <f t="shared" si="0"/>
        <v/>
      </c>
      <c r="AA27" s="642"/>
      <c r="AB27" s="642"/>
      <c r="AC27" s="642"/>
      <c r="AI27" s="635"/>
      <c r="AJ27" s="635"/>
    </row>
    <row r="28" spans="1:36" ht="15" customHeight="1">
      <c r="A28" s="898"/>
      <c r="B28" s="898"/>
      <c r="C28" s="898"/>
      <c r="D28" s="898"/>
      <c r="E28" s="898"/>
      <c r="F28" s="898"/>
      <c r="G28" s="677"/>
      <c r="H28" s="675"/>
      <c r="I28" s="898"/>
      <c r="J28" s="898"/>
      <c r="K28" s="679"/>
      <c r="L28" s="512"/>
      <c r="M28" s="521" t="s">
        <v>25</v>
      </c>
      <c r="N28" s="162"/>
      <c r="O28" s="162"/>
      <c r="P28" s="162"/>
      <c r="Q28" s="162"/>
      <c r="R28" s="162"/>
      <c r="S28" s="162"/>
      <c r="T28" s="162"/>
      <c r="U28" s="162"/>
      <c r="V28" s="523"/>
      <c r="W28" s="871"/>
      <c r="Y28" s="642"/>
      <c r="Z28" s="642" t="str">
        <f t="shared" si="0"/>
        <v>Добавить вид теплоносителя (параметры теплоносителя)</v>
      </c>
      <c r="AA28" s="642"/>
      <c r="AB28" s="642"/>
      <c r="AC28" s="642"/>
      <c r="AI28" s="635"/>
      <c r="AJ28" s="635"/>
    </row>
    <row r="29" spans="1:36" ht="15" customHeight="1">
      <c r="A29" s="898"/>
      <c r="B29" s="898"/>
      <c r="C29" s="898"/>
      <c r="D29" s="898"/>
      <c r="E29" s="898"/>
      <c r="F29" s="677"/>
      <c r="G29" s="677"/>
      <c r="H29" s="675"/>
      <c r="I29" s="898"/>
      <c r="J29" s="677"/>
      <c r="K29" s="679"/>
      <c r="L29" s="512"/>
      <c r="M29" s="520" t="s">
        <v>11</v>
      </c>
      <c r="N29" s="162"/>
      <c r="O29" s="162"/>
      <c r="P29" s="162"/>
      <c r="Q29" s="162"/>
      <c r="R29" s="162"/>
      <c r="S29" s="162"/>
      <c r="T29" s="162"/>
      <c r="U29" s="526"/>
      <c r="V29" s="162"/>
      <c r="W29" s="583"/>
      <c r="Y29" s="642"/>
      <c r="Z29" s="642" t="str">
        <f t="shared" si="0"/>
        <v>Добавить группу потребителей</v>
      </c>
      <c r="AA29" s="642"/>
      <c r="AB29" s="642"/>
      <c r="AC29" s="642"/>
      <c r="AI29" s="635"/>
      <c r="AJ29" s="635"/>
    </row>
    <row r="30" spans="1:36" ht="15" customHeight="1">
      <c r="A30" s="898"/>
      <c r="B30" s="898"/>
      <c r="C30" s="898"/>
      <c r="D30" s="898"/>
      <c r="E30" s="678"/>
      <c r="F30" s="677"/>
      <c r="G30" s="677"/>
      <c r="H30" s="677"/>
      <c r="I30" s="655"/>
      <c r="J30" s="85"/>
      <c r="K30" s="661"/>
      <c r="L30" s="512"/>
      <c r="M30" s="517" t="s">
        <v>12</v>
      </c>
      <c r="N30" s="162"/>
      <c r="O30" s="162"/>
      <c r="P30" s="162"/>
      <c r="Q30" s="162"/>
      <c r="R30" s="162"/>
      <c r="S30" s="162"/>
      <c r="T30" s="162"/>
      <c r="U30" s="526"/>
      <c r="V30" s="162"/>
      <c r="W30" s="583"/>
      <c r="Y30" s="642"/>
      <c r="Z30" s="642" t="str">
        <f t="shared" si="0"/>
        <v>Добавить схему подключения</v>
      </c>
      <c r="AA30" s="642"/>
      <c r="AB30" s="642"/>
      <c r="AC30" s="642"/>
      <c r="AI30" s="635"/>
      <c r="AJ30" s="635"/>
    </row>
    <row r="31" spans="1:36" ht="15" customHeight="1">
      <c r="A31" s="898"/>
      <c r="B31" s="898"/>
      <c r="C31" s="898"/>
      <c r="D31" s="678"/>
      <c r="E31" s="678"/>
      <c r="F31" s="677"/>
      <c r="G31" s="677"/>
      <c r="H31" s="677"/>
      <c r="I31" s="655"/>
      <c r="J31" s="85"/>
      <c r="K31" s="661"/>
      <c r="L31" s="512"/>
      <c r="M31" s="150" t="s">
        <v>17</v>
      </c>
      <c r="N31" s="162"/>
      <c r="O31" s="162"/>
      <c r="P31" s="162"/>
      <c r="Q31" s="162"/>
      <c r="R31" s="162"/>
      <c r="S31" s="162"/>
      <c r="T31" s="162"/>
      <c r="U31" s="526"/>
      <c r="V31" s="162"/>
      <c r="W31" s="583"/>
      <c r="Y31" s="642"/>
      <c r="Z31" s="642" t="str">
        <f t="shared" si="0"/>
        <v>Добавить источник тепловой энергии</v>
      </c>
      <c r="AA31" s="642"/>
      <c r="AB31" s="642"/>
      <c r="AC31" s="642"/>
      <c r="AI31" s="635"/>
      <c r="AJ31" s="635"/>
    </row>
    <row r="32" spans="1:36" ht="15" customHeight="1">
      <c r="A32" s="898"/>
      <c r="B32" s="898"/>
      <c r="C32" s="678"/>
      <c r="D32" s="678"/>
      <c r="E32" s="678"/>
      <c r="F32" s="678"/>
      <c r="G32" s="681"/>
      <c r="H32" s="655"/>
      <c r="I32" s="665"/>
      <c r="J32" s="85"/>
      <c r="K32" s="666"/>
      <c r="L32" s="512"/>
      <c r="M32" s="149" t="s">
        <v>18</v>
      </c>
      <c r="N32" s="162"/>
      <c r="O32" s="162"/>
      <c r="P32" s="162"/>
      <c r="Q32" s="162"/>
      <c r="R32" s="162"/>
      <c r="S32" s="162"/>
      <c r="T32" s="162"/>
      <c r="U32" s="526"/>
      <c r="V32" s="162"/>
      <c r="W32" s="583"/>
      <c r="Y32" s="642"/>
      <c r="Z32" s="642" t="str">
        <f t="shared" si="0"/>
        <v>Добавить наименование системы теплоснабжения</v>
      </c>
      <c r="AA32" s="642"/>
      <c r="AB32" s="642"/>
      <c r="AC32" s="642"/>
      <c r="AI32" s="635"/>
      <c r="AJ32" s="635"/>
    </row>
    <row r="33" spans="1:36" ht="15" customHeight="1">
      <c r="A33" s="898"/>
      <c r="B33" s="678"/>
      <c r="C33" s="678"/>
      <c r="D33" s="678"/>
      <c r="E33" s="678"/>
      <c r="F33" s="678"/>
      <c r="G33" s="681"/>
      <c r="H33" s="655"/>
      <c r="I33" s="655"/>
      <c r="J33" s="85"/>
      <c r="K33" s="661"/>
      <c r="L33" s="512"/>
      <c r="M33" s="155" t="s">
        <v>19</v>
      </c>
      <c r="N33" s="162"/>
      <c r="O33" s="162"/>
      <c r="P33" s="162"/>
      <c r="Q33" s="162"/>
      <c r="R33" s="162"/>
      <c r="S33" s="162"/>
      <c r="T33" s="162"/>
      <c r="U33" s="526"/>
      <c r="V33" s="162"/>
      <c r="W33" s="583"/>
      <c r="Y33" s="642"/>
      <c r="Z33" s="642" t="str">
        <f t="shared" si="0"/>
        <v>Добавить территорию действия тарифа</v>
      </c>
      <c r="AA33" s="642"/>
      <c r="AB33" s="642"/>
      <c r="AC33" s="642"/>
      <c r="AI33" s="635"/>
      <c r="AJ33" s="635"/>
    </row>
    <row r="34" spans="1:36" customFormat="1" ht="15" customHeight="1">
      <c r="L34" s="482"/>
      <c r="M34" s="165" t="s">
        <v>309</v>
      </c>
      <c r="N34" s="162"/>
      <c r="O34" s="162"/>
      <c r="P34" s="162"/>
      <c r="Q34" s="162"/>
      <c r="R34" s="162"/>
      <c r="S34" s="162"/>
      <c r="T34" s="162"/>
      <c r="U34" s="526"/>
      <c r="V34" s="162"/>
      <c r="W34" s="583"/>
      <c r="X34" s="605"/>
      <c r="Y34" s="605"/>
      <c r="Z34" s="605"/>
      <c r="AA34" s="605"/>
      <c r="AB34" s="605"/>
      <c r="AC34" s="605"/>
      <c r="AD34" s="605"/>
      <c r="AE34" s="605"/>
      <c r="AF34" s="605"/>
      <c r="AG34" s="605"/>
      <c r="AH34" s="605"/>
    </row>
    <row r="35" spans="1:36" ht="11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6" ht="105.75" customHeight="1">
      <c r="L36" s="1">
        <v>1</v>
      </c>
      <c r="M36" s="862" t="s">
        <v>634</v>
      </c>
      <c r="N36" s="862"/>
      <c r="O36" s="862"/>
      <c r="P36" s="862"/>
      <c r="Q36" s="862"/>
      <c r="R36" s="862"/>
      <c r="S36" s="862"/>
      <c r="T36" s="862"/>
      <c r="U36" s="862"/>
      <c r="V36" s="862"/>
      <c r="W36" s="862"/>
    </row>
  </sheetData>
  <sheetProtection password="FA9C" sheet="1" objects="1" scenarios="1" formatColumns="0" formatRows="0"/>
  <mergeCells count="40">
    <mergeCell ref="L13:M13"/>
    <mergeCell ref="L5:T5"/>
    <mergeCell ref="O9:T9"/>
    <mergeCell ref="O10:T10"/>
    <mergeCell ref="O11:T11"/>
    <mergeCell ref="O12:T12"/>
    <mergeCell ref="O14:U14"/>
    <mergeCell ref="L15:V15"/>
    <mergeCell ref="W15:W18"/>
    <mergeCell ref="L16:L18"/>
    <mergeCell ref="M16:M18"/>
    <mergeCell ref="O16:T16"/>
    <mergeCell ref="U16:U18"/>
    <mergeCell ref="A20:A33"/>
    <mergeCell ref="O20:V20"/>
    <mergeCell ref="B21:B32"/>
    <mergeCell ref="O21:V21"/>
    <mergeCell ref="C22:C31"/>
    <mergeCell ref="O22:V22"/>
    <mergeCell ref="D23:D30"/>
    <mergeCell ref="O23:V23"/>
    <mergeCell ref="I24:I29"/>
    <mergeCell ref="J25:J28"/>
    <mergeCell ref="U26:U27"/>
    <mergeCell ref="S19:T19"/>
    <mergeCell ref="V16:V18"/>
    <mergeCell ref="O17:O18"/>
    <mergeCell ref="P17:Q17"/>
    <mergeCell ref="R17:T17"/>
    <mergeCell ref="S18:T18"/>
    <mergeCell ref="W26:W28"/>
    <mergeCell ref="M36:W36"/>
    <mergeCell ref="O7:T7"/>
    <mergeCell ref="E24:E29"/>
    <mergeCell ref="O24:V24"/>
    <mergeCell ref="F25:F28"/>
    <mergeCell ref="O25:V25"/>
    <mergeCell ref="R26:R27"/>
    <mergeCell ref="S26:S27"/>
    <mergeCell ref="T26:T27"/>
  </mergeCells>
  <dataValidations count="5">
    <dataValidation allowBlank="1" promptTitle="checkPeriodRange" sqref="Q27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6"/>
    <dataValidation type="list" allowBlank="1" showInputMessage="1" showErrorMessage="1" errorTitle="Ошибка" error="Выберите значение из списка" sqref="O24">
      <formula1>kind_of_scheme_in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O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O25:V25">
      <formula1>kind_of_cons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8">
    <tabColor indexed="22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545" hidden="1" customWidth="1"/>
    <col min="2" max="4" width="3.7109375" style="539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539"/>
    <col min="12" max="12" width="11.140625" style="539" customWidth="1"/>
    <col min="13" max="20" width="10.5703125" style="539"/>
    <col min="21" max="16384" width="10.5703125" style="36"/>
  </cols>
  <sheetData>
    <row r="1" spans="1:20" ht="3" customHeight="1">
      <c r="A1" s="545" t="s">
        <v>184</v>
      </c>
    </row>
    <row r="2" spans="1:20" ht="22.5">
      <c r="F2" s="863" t="s">
        <v>492</v>
      </c>
      <c r="G2" s="864"/>
      <c r="H2" s="865"/>
      <c r="I2" s="436"/>
    </row>
    <row r="3" spans="1:20" ht="3" customHeight="1"/>
    <row r="4" spans="1:20" s="190" customFormat="1" ht="11.25">
      <c r="A4" s="544"/>
      <c r="B4" s="544"/>
      <c r="C4" s="544"/>
      <c r="D4" s="544"/>
      <c r="F4" s="815" t="s">
        <v>454</v>
      </c>
      <c r="G4" s="815"/>
      <c r="H4" s="815"/>
      <c r="I4" s="866" t="s">
        <v>455</v>
      </c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</row>
    <row r="5" spans="1:20" s="190" customFormat="1" ht="11.25" customHeight="1">
      <c r="A5" s="544"/>
      <c r="B5" s="544"/>
      <c r="C5" s="544"/>
      <c r="D5" s="544"/>
      <c r="F5" s="319" t="s">
        <v>92</v>
      </c>
      <c r="G5" s="337" t="s">
        <v>457</v>
      </c>
      <c r="H5" s="318" t="s">
        <v>442</v>
      </c>
      <c r="I5" s="866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</row>
    <row r="6" spans="1:20" s="190" customFormat="1" ht="12" customHeight="1">
      <c r="A6" s="544"/>
      <c r="B6" s="544"/>
      <c r="C6" s="544"/>
      <c r="D6" s="544"/>
      <c r="F6" s="553" t="s">
        <v>93</v>
      </c>
      <c r="G6" s="555">
        <v>2</v>
      </c>
      <c r="H6" s="556">
        <v>3</v>
      </c>
      <c r="I6" s="554">
        <v>4</v>
      </c>
      <c r="J6" s="544">
        <v>4</v>
      </c>
      <c r="K6" s="544"/>
      <c r="L6" s="544"/>
      <c r="M6" s="544"/>
      <c r="N6" s="544"/>
      <c r="O6" s="544"/>
      <c r="P6" s="544"/>
      <c r="Q6" s="544"/>
      <c r="R6" s="544"/>
      <c r="S6" s="544"/>
      <c r="T6" s="544"/>
    </row>
    <row r="7" spans="1:20" s="190" customFormat="1" ht="18.75">
      <c r="A7" s="544"/>
      <c r="B7" s="544"/>
      <c r="C7" s="544"/>
      <c r="D7" s="544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558"/>
      <c r="K7" s="544"/>
      <c r="L7" s="544"/>
      <c r="M7" s="544"/>
      <c r="N7" s="544"/>
      <c r="O7" s="544"/>
      <c r="P7" s="544"/>
      <c r="Q7" s="544"/>
      <c r="R7" s="544"/>
      <c r="S7" s="544"/>
      <c r="T7" s="544"/>
    </row>
    <row r="8" spans="1:20" s="190" customFormat="1" ht="45">
      <c r="A8" s="867">
        <v>1</v>
      </c>
      <c r="B8" s="544"/>
      <c r="C8" s="544"/>
      <c r="D8" s="544"/>
      <c r="F8" s="335" t="str">
        <f>"2." &amp;mergeValue(A8)</f>
        <v>2.1</v>
      </c>
      <c r="G8" s="417" t="s">
        <v>495</v>
      </c>
      <c r="H8" s="317"/>
      <c r="I8" s="196" t="s">
        <v>592</v>
      </c>
      <c r="J8" s="558"/>
      <c r="K8" s="544"/>
      <c r="L8" s="544"/>
      <c r="M8" s="544"/>
      <c r="N8" s="544"/>
      <c r="O8" s="544"/>
      <c r="P8" s="544"/>
      <c r="Q8" s="544"/>
      <c r="R8" s="544"/>
      <c r="S8" s="544"/>
      <c r="T8" s="544"/>
    </row>
    <row r="9" spans="1:20" s="190" customFormat="1" ht="22.5">
      <c r="A9" s="867"/>
      <c r="B9" s="544"/>
      <c r="C9" s="544"/>
      <c r="D9" s="544"/>
      <c r="F9" s="335" t="str">
        <f>"3." &amp;mergeValue(A9)</f>
        <v>3.1</v>
      </c>
      <c r="G9" s="417" t="s">
        <v>496</v>
      </c>
      <c r="H9" s="317"/>
      <c r="I9" s="196" t="s">
        <v>590</v>
      </c>
      <c r="J9" s="558"/>
      <c r="K9" s="544"/>
      <c r="L9" s="544"/>
      <c r="M9" s="544"/>
      <c r="N9" s="544"/>
      <c r="O9" s="544"/>
      <c r="P9" s="544"/>
      <c r="Q9" s="544"/>
      <c r="R9" s="544"/>
      <c r="S9" s="544"/>
      <c r="T9" s="544"/>
    </row>
    <row r="10" spans="1:20" s="190" customFormat="1" ht="22.5">
      <c r="A10" s="867"/>
      <c r="B10" s="544"/>
      <c r="C10" s="544"/>
      <c r="D10" s="544"/>
      <c r="F10" s="335" t="str">
        <f>"4."&amp;mergeValue(A10)</f>
        <v>4.1</v>
      </c>
      <c r="G10" s="417" t="s">
        <v>497</v>
      </c>
      <c r="H10" s="318" t="s">
        <v>458</v>
      </c>
      <c r="I10" s="196"/>
      <c r="J10" s="558"/>
      <c r="K10" s="544"/>
      <c r="L10" s="544"/>
      <c r="M10" s="544"/>
      <c r="N10" s="544"/>
      <c r="O10" s="544"/>
      <c r="P10" s="544"/>
      <c r="Q10" s="544"/>
      <c r="R10" s="544"/>
      <c r="S10" s="544"/>
      <c r="T10" s="544"/>
    </row>
    <row r="11" spans="1:20" s="190" customFormat="1" ht="18.75">
      <c r="A11" s="867"/>
      <c r="B11" s="867">
        <v>1</v>
      </c>
      <c r="C11" s="560"/>
      <c r="D11" s="560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558"/>
      <c r="K11" s="544"/>
      <c r="L11" s="544"/>
      <c r="M11" s="544"/>
      <c r="N11" s="544"/>
      <c r="O11" s="544"/>
      <c r="P11" s="544"/>
      <c r="Q11" s="544"/>
      <c r="R11" s="544"/>
      <c r="S11" s="544"/>
      <c r="T11" s="544"/>
    </row>
    <row r="12" spans="1:20" s="190" customFormat="1" ht="22.5">
      <c r="A12" s="867"/>
      <c r="B12" s="867"/>
      <c r="C12" s="867">
        <v>1</v>
      </c>
      <c r="D12" s="560"/>
      <c r="F12" s="335" t="str">
        <f>"4."&amp;mergeValue(A12) &amp;"."&amp;mergeValue(B12)&amp;"."&amp;mergeValue(C12)</f>
        <v>4.1.1.1</v>
      </c>
      <c r="G12" s="341" t="s">
        <v>498</v>
      </c>
      <c r="H12" s="317"/>
      <c r="I12" s="196" t="s">
        <v>501</v>
      </c>
      <c r="J12" s="558"/>
      <c r="K12" s="544"/>
      <c r="L12" s="544"/>
      <c r="M12" s="544"/>
      <c r="N12" s="544"/>
      <c r="O12" s="544"/>
      <c r="P12" s="544"/>
      <c r="Q12" s="544"/>
      <c r="R12" s="544"/>
      <c r="S12" s="544"/>
      <c r="T12" s="544"/>
    </row>
    <row r="13" spans="1:20" s="190" customFormat="1" ht="39" customHeight="1">
      <c r="A13" s="867"/>
      <c r="B13" s="867"/>
      <c r="C13" s="867"/>
      <c r="D13" s="560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/>
      <c r="I13" s="868" t="s">
        <v>593</v>
      </c>
      <c r="J13" s="558"/>
      <c r="K13" s="544"/>
      <c r="L13" s="544"/>
      <c r="M13" s="544"/>
      <c r="N13" s="544"/>
      <c r="O13" s="544"/>
      <c r="P13" s="544"/>
      <c r="Q13" s="544"/>
      <c r="R13" s="544"/>
      <c r="S13" s="544"/>
      <c r="T13" s="544"/>
    </row>
    <row r="14" spans="1:20" s="190" customFormat="1" ht="18.75">
      <c r="A14" s="867"/>
      <c r="B14" s="867"/>
      <c r="C14" s="867"/>
      <c r="D14" s="560"/>
      <c r="F14" s="338"/>
      <c r="G14" s="150" t="s">
        <v>4</v>
      </c>
      <c r="H14" s="343"/>
      <c r="I14" s="868"/>
      <c r="J14" s="558"/>
      <c r="K14" s="544"/>
      <c r="L14" s="544"/>
      <c r="M14" s="544"/>
      <c r="N14" s="544"/>
      <c r="O14" s="544"/>
      <c r="P14" s="544"/>
      <c r="Q14" s="544"/>
      <c r="R14" s="544"/>
      <c r="S14" s="544"/>
      <c r="T14" s="544"/>
    </row>
    <row r="15" spans="1:20" s="190" customFormat="1" ht="18.75">
      <c r="A15" s="867"/>
      <c r="B15" s="867"/>
      <c r="C15" s="560"/>
      <c r="D15" s="560"/>
      <c r="F15" s="421"/>
      <c r="G15" s="195" t="s">
        <v>403</v>
      </c>
      <c r="H15" s="422"/>
      <c r="I15" s="423"/>
      <c r="J15" s="558"/>
      <c r="K15" s="544"/>
      <c r="L15" s="544"/>
      <c r="M15" s="544"/>
      <c r="N15" s="544"/>
      <c r="O15" s="544"/>
      <c r="P15" s="544"/>
      <c r="Q15" s="544"/>
      <c r="R15" s="544"/>
      <c r="S15" s="544"/>
      <c r="T15" s="544"/>
    </row>
    <row r="16" spans="1:20" s="190" customFormat="1" ht="18.75">
      <c r="A16" s="867"/>
      <c r="B16" s="544"/>
      <c r="C16" s="544"/>
      <c r="D16" s="544"/>
      <c r="F16" s="338"/>
      <c r="G16" s="155" t="s">
        <v>507</v>
      </c>
      <c r="H16" s="339"/>
      <c r="I16" s="340"/>
      <c r="J16" s="558"/>
      <c r="K16" s="544"/>
      <c r="L16" s="544"/>
      <c r="M16" s="544"/>
      <c r="N16" s="544"/>
      <c r="O16" s="544"/>
      <c r="P16" s="544"/>
      <c r="Q16" s="544"/>
      <c r="R16" s="544"/>
      <c r="S16" s="544"/>
      <c r="T16" s="544"/>
    </row>
    <row r="17" spans="1:20" s="190" customFormat="1" ht="18.75">
      <c r="A17" s="544"/>
      <c r="B17" s="544"/>
      <c r="C17" s="544"/>
      <c r="D17" s="544"/>
      <c r="F17" s="338"/>
      <c r="G17" s="165" t="s">
        <v>506</v>
      </c>
      <c r="H17" s="339"/>
      <c r="I17" s="340"/>
      <c r="J17" s="558"/>
      <c r="K17" s="544"/>
      <c r="L17" s="544"/>
      <c r="M17" s="544"/>
      <c r="N17" s="544"/>
      <c r="O17" s="544"/>
      <c r="P17" s="544"/>
      <c r="Q17" s="544"/>
      <c r="R17" s="544"/>
      <c r="S17" s="544"/>
      <c r="T17" s="544"/>
    </row>
    <row r="18" spans="1:20" s="326" customFormat="1" ht="3" customHeight="1">
      <c r="A18" s="557"/>
      <c r="B18" s="557"/>
      <c r="C18" s="557"/>
      <c r="D18" s="557"/>
      <c r="F18" s="345"/>
      <c r="G18" s="346"/>
      <c r="H18" s="347"/>
      <c r="I18" s="348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</row>
    <row r="19" spans="1:20" s="326" customFormat="1" ht="15" customHeight="1">
      <c r="A19" s="557"/>
      <c r="B19" s="557"/>
      <c r="C19" s="557"/>
      <c r="D19" s="557"/>
      <c r="F19" s="325"/>
      <c r="G19" s="862" t="s">
        <v>595</v>
      </c>
      <c r="H19" s="862"/>
      <c r="I19" s="226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8">
    <tabColor rgb="FFEAEBEE"/>
    <pageSetUpPr fitToPage="1"/>
  </sheetPr>
  <dimension ref="A1:AG34"/>
  <sheetViews>
    <sheetView showGridLines="0" topLeftCell="I4" zoomScaleNormal="100" workbookViewId="0"/>
  </sheetViews>
  <sheetFormatPr defaultColWidth="10.5703125" defaultRowHeight="14.25"/>
  <cols>
    <col min="1" max="6" width="10.5703125" style="186" hidden="1" customWidth="1"/>
    <col min="7" max="8" width="9.140625" style="500" hidden="1" customWidth="1"/>
    <col min="9" max="9" width="3.7109375" style="96" customWidth="1"/>
    <col min="10" max="11" width="3.7109375" style="87" customWidth="1"/>
    <col min="12" max="12" width="12.7109375" style="36" customWidth="1"/>
    <col min="13" max="13" width="44.7109375" style="36" customWidth="1"/>
    <col min="14" max="14" width="1.7109375" style="36" hidden="1" customWidth="1"/>
    <col min="15" max="15" width="23.7109375" style="36" customWidth="1"/>
    <col min="16" max="17" width="1.7109375" style="36" hidden="1" customWidth="1"/>
    <col min="18" max="18" width="11.7109375" style="36" customWidth="1"/>
    <col min="19" max="19" width="3.7109375" style="36" customWidth="1"/>
    <col min="20" max="20" width="11.7109375" style="36" customWidth="1"/>
    <col min="21" max="21" width="8.5703125" style="36" hidden="1" customWidth="1"/>
    <col min="22" max="22" width="4.7109375" style="36" customWidth="1"/>
    <col min="23" max="23" width="115.7109375" style="36" customWidth="1"/>
    <col min="24" max="33" width="10.5703125" style="490"/>
    <col min="34" max="16384" width="10.5703125" style="36"/>
  </cols>
  <sheetData>
    <row r="1" spans="1:33" hidden="1"/>
    <row r="2" spans="1:33" hidden="1"/>
    <row r="3" spans="1:33" hidden="1"/>
    <row r="4" spans="1:33" ht="3" customHeight="1">
      <c r="J4" s="86"/>
      <c r="K4" s="86"/>
      <c r="L4" s="37"/>
      <c r="M4" s="37"/>
      <c r="N4" s="37"/>
      <c r="O4" s="100"/>
      <c r="P4" s="100"/>
      <c r="Q4" s="100"/>
      <c r="R4" s="100"/>
      <c r="S4" s="100"/>
      <c r="T4" s="100"/>
      <c r="U4" s="37"/>
    </row>
    <row r="5" spans="1:33" ht="22.5" customHeight="1">
      <c r="J5" s="86"/>
      <c r="K5" s="86"/>
      <c r="L5" s="895" t="s">
        <v>633</v>
      </c>
      <c r="M5" s="895"/>
      <c r="N5" s="895"/>
      <c r="O5" s="895"/>
      <c r="P5" s="895"/>
      <c r="Q5" s="895"/>
      <c r="R5" s="895"/>
      <c r="S5" s="895"/>
      <c r="T5" s="895"/>
      <c r="U5" s="487"/>
    </row>
    <row r="6" spans="1:33" ht="3" customHeight="1">
      <c r="J6" s="86"/>
      <c r="K6" s="86"/>
      <c r="L6" s="37"/>
      <c r="M6" s="37"/>
      <c r="N6" s="37"/>
      <c r="O6" s="83"/>
      <c r="P6" s="83"/>
      <c r="Q6" s="83"/>
      <c r="R6" s="83"/>
      <c r="S6" s="83"/>
      <c r="T6" s="83"/>
      <c r="U6" s="37"/>
    </row>
    <row r="7" spans="1:33" s="190" customFormat="1" ht="22.5">
      <c r="A7" s="501"/>
      <c r="B7" s="501"/>
      <c r="C7" s="501"/>
      <c r="D7" s="501"/>
      <c r="E7" s="501"/>
      <c r="F7" s="501"/>
      <c r="G7" s="501"/>
      <c r="H7" s="501"/>
      <c r="L7" s="489"/>
      <c r="M7" s="559" t="s">
        <v>503</v>
      </c>
      <c r="N7" s="584"/>
      <c r="O7" s="872" t="str">
        <f>IF(NameOrPr_ch="",IF(NameOrPr="","",NameOrPr),NameOrPr_ch)</f>
        <v>Государственный комитет Республики Башкортостан по тарифам</v>
      </c>
      <c r="P7" s="872"/>
      <c r="Q7" s="872"/>
      <c r="R7" s="872"/>
      <c r="S7" s="872"/>
      <c r="T7" s="872"/>
      <c r="U7" s="488"/>
      <c r="V7" s="488"/>
      <c r="W7" s="509"/>
      <c r="X7" s="495"/>
      <c r="Y7" s="495"/>
      <c r="Z7" s="495"/>
      <c r="AA7" s="495"/>
      <c r="AB7" s="495"/>
      <c r="AC7" s="495"/>
      <c r="AD7" s="495"/>
      <c r="AE7" s="495"/>
      <c r="AF7" s="495"/>
      <c r="AG7" s="495"/>
    </row>
    <row r="8" spans="1:33" s="190" customFormat="1" ht="18.75">
      <c r="A8" s="501"/>
      <c r="B8" s="501"/>
      <c r="C8" s="501"/>
      <c r="D8" s="501"/>
      <c r="E8" s="501"/>
      <c r="F8" s="501"/>
      <c r="G8" s="501"/>
      <c r="H8" s="501"/>
      <c r="L8" s="489"/>
      <c r="M8" s="559" t="s">
        <v>598</v>
      </c>
      <c r="N8" s="584"/>
      <c r="O8" s="872" t="str">
        <f>IF(datePr_ch="",IF(datePr="","",datePr),datePr_ch)</f>
        <v>10.12.2018</v>
      </c>
      <c r="P8" s="872"/>
      <c r="Q8" s="872"/>
      <c r="R8" s="872"/>
      <c r="S8" s="872"/>
      <c r="T8" s="872"/>
      <c r="U8" s="488"/>
      <c r="V8" s="488"/>
      <c r="W8" s="509"/>
      <c r="X8" s="495"/>
      <c r="Y8" s="495"/>
      <c r="Z8" s="495"/>
      <c r="AA8" s="495"/>
      <c r="AB8" s="495"/>
      <c r="AC8" s="495"/>
      <c r="AD8" s="495"/>
      <c r="AE8" s="495"/>
      <c r="AF8" s="495"/>
      <c r="AG8" s="495"/>
    </row>
    <row r="9" spans="1:33" s="190" customFormat="1" ht="18.75">
      <c r="A9" s="501"/>
      <c r="B9" s="501"/>
      <c r="C9" s="501"/>
      <c r="D9" s="501"/>
      <c r="E9" s="501"/>
      <c r="F9" s="501"/>
      <c r="G9" s="501"/>
      <c r="H9" s="501"/>
      <c r="L9" s="152"/>
      <c r="M9" s="559" t="s">
        <v>597</v>
      </c>
      <c r="N9" s="584"/>
      <c r="O9" s="872" t="str">
        <f>IF(numberPr_ch="",IF(numberPr="","",numberPr),numberPr_ch)</f>
        <v>532</v>
      </c>
      <c r="P9" s="872"/>
      <c r="Q9" s="872"/>
      <c r="R9" s="872"/>
      <c r="S9" s="872"/>
      <c r="T9" s="872"/>
      <c r="U9" s="488"/>
      <c r="V9" s="488"/>
      <c r="W9" s="509"/>
      <c r="X9" s="495"/>
      <c r="Y9" s="495"/>
      <c r="Z9" s="495"/>
      <c r="AA9" s="495"/>
      <c r="AB9" s="495"/>
      <c r="AC9" s="495"/>
      <c r="AD9" s="495"/>
      <c r="AE9" s="495"/>
      <c r="AF9" s="495"/>
      <c r="AG9" s="495"/>
    </row>
    <row r="10" spans="1:33" s="190" customFormat="1" ht="18.75">
      <c r="A10" s="501"/>
      <c r="B10" s="501"/>
      <c r="C10" s="501"/>
      <c r="D10" s="501"/>
      <c r="E10" s="501"/>
      <c r="F10" s="501"/>
      <c r="G10" s="501"/>
      <c r="H10" s="501"/>
      <c r="L10" s="152"/>
      <c r="M10" s="559" t="s">
        <v>502</v>
      </c>
      <c r="N10" s="584"/>
      <c r="O10" s="872" t="str">
        <f>IF(IstPub_ch="",IF(IstPub="","",IstPub),IstPub_ch)</f>
        <v>сайт регулирующего органа</v>
      </c>
      <c r="P10" s="872"/>
      <c r="Q10" s="872"/>
      <c r="R10" s="872"/>
      <c r="S10" s="872"/>
      <c r="T10" s="872"/>
      <c r="U10" s="488"/>
      <c r="V10" s="488"/>
      <c r="W10" s="509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</row>
    <row r="11" spans="1:33" s="190" customFormat="1" ht="11.25" hidden="1">
      <c r="A11" s="501"/>
      <c r="B11" s="501"/>
      <c r="C11" s="501"/>
      <c r="D11" s="501"/>
      <c r="E11" s="501"/>
      <c r="F11" s="501"/>
      <c r="G11" s="501"/>
      <c r="H11" s="501"/>
      <c r="L11" s="152"/>
      <c r="M11" s="152"/>
      <c r="N11" s="479"/>
      <c r="O11" s="488"/>
      <c r="P11" s="488"/>
      <c r="Q11" s="488"/>
      <c r="R11" s="488"/>
      <c r="S11" s="488"/>
      <c r="T11" s="488"/>
      <c r="U11" s="493" t="s">
        <v>373</v>
      </c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</row>
    <row r="12" spans="1:33" ht="15" customHeight="1">
      <c r="H12" s="500" t="s">
        <v>93</v>
      </c>
      <c r="J12" s="86"/>
      <c r="K12" s="86"/>
      <c r="L12" s="37"/>
      <c r="M12" s="37"/>
      <c r="N12" s="37"/>
      <c r="O12" s="913"/>
      <c r="P12" s="913"/>
      <c r="Q12" s="913"/>
      <c r="R12" s="913"/>
      <c r="S12" s="913"/>
      <c r="T12" s="913"/>
      <c r="U12" s="913"/>
    </row>
    <row r="13" spans="1:33">
      <c r="J13" s="86"/>
      <c r="K13" s="86"/>
      <c r="L13" s="815" t="s">
        <v>454</v>
      </c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 t="s">
        <v>455</v>
      </c>
    </row>
    <row r="14" spans="1:33" ht="14.25" customHeight="1">
      <c r="J14" s="86"/>
      <c r="K14" s="86"/>
      <c r="L14" s="879" t="s">
        <v>92</v>
      </c>
      <c r="M14" s="879" t="s">
        <v>641</v>
      </c>
      <c r="N14" s="475"/>
      <c r="O14" s="880" t="s">
        <v>643</v>
      </c>
      <c r="P14" s="881"/>
      <c r="Q14" s="881"/>
      <c r="R14" s="881"/>
      <c r="S14" s="881"/>
      <c r="T14" s="882"/>
      <c r="U14" s="890" t="s">
        <v>341</v>
      </c>
      <c r="V14" s="912" t="s">
        <v>275</v>
      </c>
      <c r="W14" s="815"/>
    </row>
    <row r="15" spans="1:33" ht="14.25" customHeight="1">
      <c r="J15" s="86"/>
      <c r="K15" s="86"/>
      <c r="L15" s="879"/>
      <c r="M15" s="879"/>
      <c r="N15" s="474"/>
      <c r="O15" s="885" t="s">
        <v>642</v>
      </c>
      <c r="P15" s="573"/>
      <c r="Q15" s="573"/>
      <c r="R15" s="888" t="s">
        <v>656</v>
      </c>
      <c r="S15" s="888"/>
      <c r="T15" s="889"/>
      <c r="U15" s="891"/>
      <c r="V15" s="912"/>
      <c r="W15" s="815"/>
    </row>
    <row r="16" spans="1:33" ht="30.75" customHeight="1">
      <c r="J16" s="86"/>
      <c r="K16" s="86"/>
      <c r="L16" s="879"/>
      <c r="M16" s="879"/>
      <c r="N16" s="473"/>
      <c r="O16" s="886"/>
      <c r="P16" s="571"/>
      <c r="Q16" s="572"/>
      <c r="R16" s="105" t="s">
        <v>274</v>
      </c>
      <c r="S16" s="874" t="s">
        <v>273</v>
      </c>
      <c r="T16" s="875"/>
      <c r="U16" s="892"/>
      <c r="V16" s="912"/>
      <c r="W16" s="815"/>
    </row>
    <row r="17" spans="1:33">
      <c r="J17" s="86"/>
      <c r="K17" s="480">
        <v>1</v>
      </c>
      <c r="L17" s="561" t="s">
        <v>93</v>
      </c>
      <c r="M17" s="561" t="s">
        <v>49</v>
      </c>
      <c r="N17" s="499" t="s">
        <v>49</v>
      </c>
      <c r="O17" s="562">
        <f ca="1">OFFSET(O17,0,-1)+1</f>
        <v>3</v>
      </c>
      <c r="P17" s="563">
        <f ca="1">OFFSET(P17,0,-1)</f>
        <v>3</v>
      </c>
      <c r="Q17" s="563">
        <f ca="1">OFFSET(Q17,0,-1)</f>
        <v>3</v>
      </c>
      <c r="R17" s="562">
        <f ca="1">OFFSET(R17,0,-1)+1</f>
        <v>4</v>
      </c>
      <c r="S17" s="910">
        <f ca="1">OFFSET(S17,0,-1)+1</f>
        <v>5</v>
      </c>
      <c r="T17" s="910"/>
      <c r="U17" s="562">
        <f ca="1">OFFSET(U17,0,-2)+1</f>
        <v>6</v>
      </c>
      <c r="V17" s="563">
        <f ca="1">OFFSET(V17,0,-1)</f>
        <v>6</v>
      </c>
      <c r="W17" s="562">
        <f ca="1">OFFSET(W17,0,-1)+1</f>
        <v>7</v>
      </c>
    </row>
    <row r="18" spans="1:33" ht="22.5">
      <c r="A18" s="898">
        <v>1</v>
      </c>
      <c r="B18" s="682"/>
      <c r="C18" s="682"/>
      <c r="D18" s="682"/>
      <c r="E18" s="683"/>
      <c r="F18" s="684"/>
      <c r="G18" s="684"/>
      <c r="H18" s="684"/>
      <c r="I18" s="226"/>
      <c r="J18" s="655"/>
      <c r="K18" s="661"/>
      <c r="L18" s="546">
        <f>mergeValue(A18)</f>
        <v>1</v>
      </c>
      <c r="M18" s="564" t="s">
        <v>20</v>
      </c>
      <c r="N18" s="536"/>
      <c r="O18" s="911"/>
      <c r="P18" s="911"/>
      <c r="Q18" s="911"/>
      <c r="R18" s="911"/>
      <c r="S18" s="911"/>
      <c r="T18" s="911"/>
      <c r="U18" s="911"/>
      <c r="V18" s="911"/>
      <c r="W18" s="413" t="s">
        <v>477</v>
      </c>
    </row>
    <row r="19" spans="1:33" ht="22.5">
      <c r="A19" s="898"/>
      <c r="B19" s="898">
        <v>1</v>
      </c>
      <c r="C19" s="682"/>
      <c r="D19" s="682"/>
      <c r="E19" s="684"/>
      <c r="F19" s="684"/>
      <c r="G19" s="684"/>
      <c r="H19" s="684"/>
      <c r="I19" s="654"/>
      <c r="J19" s="653"/>
      <c r="K19" s="656"/>
      <c r="L19" s="546" t="str">
        <f>mergeValue(A19) &amp;"."&amp; mergeValue(B19)</f>
        <v>1.1</v>
      </c>
      <c r="M19" s="514" t="s">
        <v>16</v>
      </c>
      <c r="N19" s="536"/>
      <c r="O19" s="911"/>
      <c r="P19" s="911"/>
      <c r="Q19" s="911"/>
      <c r="R19" s="911"/>
      <c r="S19" s="911"/>
      <c r="T19" s="911"/>
      <c r="U19" s="911"/>
      <c r="V19" s="911"/>
      <c r="W19" s="413" t="s">
        <v>478</v>
      </c>
    </row>
    <row r="20" spans="1:33" ht="22.5">
      <c r="A20" s="898"/>
      <c r="B20" s="898"/>
      <c r="C20" s="898">
        <v>1</v>
      </c>
      <c r="D20" s="682"/>
      <c r="E20" s="684"/>
      <c r="F20" s="684"/>
      <c r="G20" s="684"/>
      <c r="H20" s="684"/>
      <c r="I20" s="660"/>
      <c r="J20" s="653"/>
      <c r="K20" s="656"/>
      <c r="L20" s="546" t="str">
        <f>mergeValue(A20) &amp;"."&amp; mergeValue(B20)&amp;"."&amp; mergeValue(C20)</f>
        <v>1.1.1</v>
      </c>
      <c r="M20" s="515" t="s">
        <v>7</v>
      </c>
      <c r="N20" s="536"/>
      <c r="O20" s="911"/>
      <c r="P20" s="911"/>
      <c r="Q20" s="911"/>
      <c r="R20" s="911"/>
      <c r="S20" s="911"/>
      <c r="T20" s="911"/>
      <c r="U20" s="911"/>
      <c r="V20" s="911"/>
      <c r="W20" s="413" t="s">
        <v>635</v>
      </c>
    </row>
    <row r="21" spans="1:33" ht="22.5">
      <c r="A21" s="898"/>
      <c r="B21" s="898"/>
      <c r="C21" s="898"/>
      <c r="D21" s="898">
        <v>1</v>
      </c>
      <c r="E21" s="684"/>
      <c r="F21" s="684"/>
      <c r="G21" s="684"/>
      <c r="H21" s="684"/>
      <c r="I21" s="660"/>
      <c r="J21" s="653"/>
      <c r="K21" s="656"/>
      <c r="L21" s="546" t="str">
        <f>mergeValue(A21) &amp;"."&amp; mergeValue(B21)&amp;"."&amp; mergeValue(C21)&amp;"."&amp; mergeValue(D21)</f>
        <v>1.1.1.1</v>
      </c>
      <c r="M21" s="516" t="s">
        <v>22</v>
      </c>
      <c r="N21" s="536"/>
      <c r="O21" s="911"/>
      <c r="P21" s="911"/>
      <c r="Q21" s="911"/>
      <c r="R21" s="911"/>
      <c r="S21" s="911"/>
      <c r="T21" s="911"/>
      <c r="U21" s="911"/>
      <c r="V21" s="911"/>
      <c r="W21" s="413" t="s">
        <v>636</v>
      </c>
    </row>
    <row r="22" spans="1:33" ht="101.25">
      <c r="A22" s="898"/>
      <c r="B22" s="898"/>
      <c r="C22" s="898"/>
      <c r="D22" s="898"/>
      <c r="E22" s="898">
        <v>1</v>
      </c>
      <c r="F22" s="684"/>
      <c r="G22" s="684"/>
      <c r="H22" s="682">
        <v>1</v>
      </c>
      <c r="I22" s="898">
        <v>1</v>
      </c>
      <c r="J22" s="684"/>
      <c r="K22" s="686"/>
      <c r="L22" s="546" t="str">
        <f>mergeValue(A22) &amp;"."&amp; mergeValue(B22)&amp;"."&amp; mergeValue(C22)&amp;"."&amp; mergeValue(D22)&amp;"."&amp; mergeValue(E22)</f>
        <v>1.1.1.1.1</v>
      </c>
      <c r="M22" s="518" t="s">
        <v>9</v>
      </c>
      <c r="N22" s="196"/>
      <c r="O22" s="900"/>
      <c r="P22" s="900"/>
      <c r="Q22" s="900"/>
      <c r="R22" s="900"/>
      <c r="S22" s="900"/>
      <c r="T22" s="900"/>
      <c r="U22" s="900"/>
      <c r="V22" s="900"/>
      <c r="W22" s="413" t="s">
        <v>640</v>
      </c>
    </row>
    <row r="23" spans="1:33" ht="90">
      <c r="A23" s="898"/>
      <c r="B23" s="898"/>
      <c r="C23" s="898"/>
      <c r="D23" s="898"/>
      <c r="E23" s="898"/>
      <c r="F23" s="898">
        <v>1</v>
      </c>
      <c r="G23" s="682"/>
      <c r="H23" s="682"/>
      <c r="I23" s="898"/>
      <c r="J23" s="898">
        <v>1</v>
      </c>
      <c r="K23" s="687"/>
      <c r="L23" s="546" t="str">
        <f>mergeValue(A23) &amp;"."&amp; mergeValue(B23)&amp;"."&amp; mergeValue(C23)&amp;"."&amp; mergeValue(D23)&amp;"."&amp; mergeValue(E23)&amp;"."&amp; mergeValue(F23)</f>
        <v>1.1.1.1.1.1</v>
      </c>
      <c r="M23" s="519" t="s">
        <v>10</v>
      </c>
      <c r="N23" s="196"/>
      <c r="O23" s="901"/>
      <c r="P23" s="902"/>
      <c r="Q23" s="902"/>
      <c r="R23" s="902"/>
      <c r="S23" s="902"/>
      <c r="T23" s="902"/>
      <c r="U23" s="902"/>
      <c r="V23" s="903"/>
      <c r="W23" s="413" t="s">
        <v>638</v>
      </c>
      <c r="Y23" s="494" t="str">
        <f>strCheckUnique(Z23:Z26)</f>
        <v/>
      </c>
      <c r="AA23" s="494" t="str">
        <f>IF(O23="","",O23 &amp; ":_")</f>
        <v/>
      </c>
    </row>
    <row r="24" spans="1:33" ht="189" customHeight="1">
      <c r="A24" s="898"/>
      <c r="B24" s="898"/>
      <c r="C24" s="898"/>
      <c r="D24" s="898"/>
      <c r="E24" s="898"/>
      <c r="F24" s="898"/>
      <c r="G24" s="682">
        <v>1</v>
      </c>
      <c r="H24" s="682"/>
      <c r="I24" s="898"/>
      <c r="J24" s="898"/>
      <c r="K24" s="687">
        <v>1</v>
      </c>
      <c r="L24" s="546" t="str">
        <f>mergeValue(A24) &amp;"."&amp; mergeValue(B24)&amp;"."&amp; mergeValue(C24)&amp;"."&amp; mergeValue(D24)&amp;"."&amp; mergeValue(E24)&amp;"."&amp; mergeValue(F24)&amp;"."&amp; mergeValue(G24)</f>
        <v>1.1.1.1.1.1.1</v>
      </c>
      <c r="M24" s="752"/>
      <c r="N24" s="540"/>
      <c r="O24" s="759"/>
      <c r="P24" s="525"/>
      <c r="Q24" s="525"/>
      <c r="R24" s="905"/>
      <c r="S24" s="894" t="s">
        <v>84</v>
      </c>
      <c r="T24" s="905"/>
      <c r="U24" s="894" t="s">
        <v>85</v>
      </c>
      <c r="V24" s="535"/>
      <c r="W24" s="869" t="s">
        <v>658</v>
      </c>
      <c r="X24" s="490" t="str">
        <f>strCheckDate(O25:V25)</f>
        <v/>
      </c>
      <c r="Y24" s="494"/>
      <c r="Z24" s="494" t="str">
        <f>IF(M24="","",M24 )</f>
        <v/>
      </c>
      <c r="AA24" s="494"/>
      <c r="AB24" s="494"/>
      <c r="AC24" s="494"/>
    </row>
    <row r="25" spans="1:33" ht="11.25" hidden="1">
      <c r="A25" s="898"/>
      <c r="B25" s="898"/>
      <c r="C25" s="898"/>
      <c r="D25" s="898"/>
      <c r="E25" s="898"/>
      <c r="F25" s="898"/>
      <c r="G25" s="682"/>
      <c r="H25" s="682"/>
      <c r="I25" s="898"/>
      <c r="J25" s="898"/>
      <c r="K25" s="687"/>
      <c r="L25" s="293"/>
      <c r="M25" s="565"/>
      <c r="N25" s="540"/>
      <c r="O25" s="538"/>
      <c r="P25" s="525"/>
      <c r="Q25" s="538" t="str">
        <f>R24 &amp; "-" &amp; T24</f>
        <v>-</v>
      </c>
      <c r="R25" s="893"/>
      <c r="S25" s="894"/>
      <c r="T25" s="893"/>
      <c r="U25" s="894"/>
      <c r="V25" s="535"/>
      <c r="W25" s="870"/>
    </row>
    <row r="26" spans="1:33" customFormat="1" ht="15" customHeight="1">
      <c r="A26" s="898"/>
      <c r="B26" s="898"/>
      <c r="C26" s="898"/>
      <c r="D26" s="898"/>
      <c r="E26" s="898"/>
      <c r="F26" s="898"/>
      <c r="G26" s="684"/>
      <c r="H26" s="682"/>
      <c r="I26" s="898"/>
      <c r="J26" s="898"/>
      <c r="K26" s="686"/>
      <c r="L26" s="512"/>
      <c r="M26" s="521" t="s">
        <v>25</v>
      </c>
      <c r="N26" s="517"/>
      <c r="O26" s="513"/>
      <c r="P26" s="513"/>
      <c r="Q26" s="513"/>
      <c r="R26" s="531"/>
      <c r="S26" s="162"/>
      <c r="T26" s="526"/>
      <c r="U26" s="517"/>
      <c r="V26" s="523"/>
      <c r="W26" s="87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</row>
    <row r="27" spans="1:33" customFormat="1" ht="15" customHeight="1">
      <c r="A27" s="898"/>
      <c r="B27" s="898"/>
      <c r="C27" s="898"/>
      <c r="D27" s="898"/>
      <c r="E27" s="898"/>
      <c r="F27" s="684"/>
      <c r="G27" s="684"/>
      <c r="H27" s="682"/>
      <c r="I27" s="898"/>
      <c r="J27" s="684"/>
      <c r="K27" s="686"/>
      <c r="L27" s="512"/>
      <c r="M27" s="520" t="s">
        <v>11</v>
      </c>
      <c r="N27" s="150"/>
      <c r="O27" s="513"/>
      <c r="P27" s="513"/>
      <c r="Q27" s="513"/>
      <c r="R27" s="531"/>
      <c r="S27" s="162"/>
      <c r="T27" s="526"/>
      <c r="U27" s="150"/>
      <c r="V27" s="162"/>
      <c r="W27" s="523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</row>
    <row r="28" spans="1:33" customFormat="1" ht="15" customHeight="1">
      <c r="A28" s="898"/>
      <c r="B28" s="898"/>
      <c r="C28" s="898"/>
      <c r="D28" s="898"/>
      <c r="E28" s="685"/>
      <c r="F28" s="684"/>
      <c r="G28" s="684"/>
      <c r="H28" s="684"/>
      <c r="I28" s="655"/>
      <c r="J28" s="85"/>
      <c r="K28" s="661"/>
      <c r="L28" s="512"/>
      <c r="M28" s="517" t="s">
        <v>12</v>
      </c>
      <c r="N28" s="149"/>
      <c r="O28" s="513"/>
      <c r="P28" s="513"/>
      <c r="Q28" s="513"/>
      <c r="R28" s="531"/>
      <c r="S28" s="162"/>
      <c r="T28" s="526"/>
      <c r="U28" s="149"/>
      <c r="V28" s="162"/>
      <c r="W28" s="523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</row>
    <row r="29" spans="1:33" customFormat="1" ht="15" customHeight="1">
      <c r="A29" s="898"/>
      <c r="B29" s="898"/>
      <c r="C29" s="898"/>
      <c r="D29" s="685"/>
      <c r="E29" s="685"/>
      <c r="F29" s="684"/>
      <c r="G29" s="684"/>
      <c r="H29" s="684"/>
      <c r="I29" s="655"/>
      <c r="J29" s="85"/>
      <c r="K29" s="661"/>
      <c r="L29" s="512"/>
      <c r="M29" s="150" t="s">
        <v>17</v>
      </c>
      <c r="N29" s="149"/>
      <c r="O29" s="513"/>
      <c r="P29" s="513"/>
      <c r="Q29" s="513"/>
      <c r="R29" s="531"/>
      <c r="S29" s="162"/>
      <c r="T29" s="526"/>
      <c r="U29" s="149"/>
      <c r="V29" s="162"/>
      <c r="W29" s="523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</row>
    <row r="30" spans="1:33" customFormat="1" ht="15" customHeight="1">
      <c r="A30" s="898"/>
      <c r="B30" s="898"/>
      <c r="C30" s="685"/>
      <c r="D30" s="685"/>
      <c r="E30" s="685"/>
      <c r="F30" s="685"/>
      <c r="G30" s="688"/>
      <c r="H30" s="655"/>
      <c r="I30" s="665"/>
      <c r="J30" s="85"/>
      <c r="K30" s="666"/>
      <c r="L30" s="512"/>
      <c r="M30" s="149" t="s">
        <v>18</v>
      </c>
      <c r="N30" s="149"/>
      <c r="O30" s="513"/>
      <c r="P30" s="513"/>
      <c r="Q30" s="513"/>
      <c r="R30" s="531"/>
      <c r="S30" s="162"/>
      <c r="T30" s="526"/>
      <c r="U30" s="149"/>
      <c r="V30" s="162"/>
      <c r="W30" s="523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</row>
    <row r="31" spans="1:33" customFormat="1" ht="15" customHeight="1">
      <c r="A31" s="898"/>
      <c r="B31" s="685"/>
      <c r="C31" s="685"/>
      <c r="D31" s="685"/>
      <c r="E31" s="685"/>
      <c r="F31" s="685"/>
      <c r="G31" s="688"/>
      <c r="H31" s="655"/>
      <c r="I31" s="655"/>
      <c r="J31" s="85"/>
      <c r="K31" s="661"/>
      <c r="L31" s="512"/>
      <c r="M31" s="155" t="s">
        <v>19</v>
      </c>
      <c r="N31" s="149"/>
      <c r="O31" s="513"/>
      <c r="P31" s="513"/>
      <c r="Q31" s="513"/>
      <c r="R31" s="531"/>
      <c r="S31" s="162"/>
      <c r="T31" s="526"/>
      <c r="U31" s="149"/>
      <c r="V31" s="162"/>
      <c r="W31" s="523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</row>
    <row r="32" spans="1:33" customFormat="1" ht="15" customHeight="1">
      <c r="L32" s="512"/>
      <c r="M32" s="165" t="s">
        <v>309</v>
      </c>
      <c r="N32" s="149"/>
      <c r="O32" s="513"/>
      <c r="P32" s="513"/>
      <c r="Q32" s="513"/>
      <c r="R32" s="531"/>
      <c r="S32" s="162"/>
      <c r="T32" s="526"/>
      <c r="U32" s="149"/>
      <c r="V32" s="162"/>
      <c r="W32" s="523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</row>
    <row r="33" spans="12:23" ht="3" customHeight="1">
      <c r="L33" s="476"/>
      <c r="M33" s="476"/>
      <c r="N33" s="476"/>
      <c r="O33" s="476"/>
      <c r="P33" s="476"/>
      <c r="Q33" s="476"/>
      <c r="R33" s="476"/>
      <c r="S33" s="476"/>
      <c r="T33" s="476"/>
      <c r="U33" s="476"/>
    </row>
    <row r="34" spans="12:23" ht="133.5" customHeight="1">
      <c r="L34" s="1">
        <v>1</v>
      </c>
      <c r="M34" s="862" t="s">
        <v>634</v>
      </c>
      <c r="N34" s="862"/>
      <c r="O34" s="862"/>
      <c r="P34" s="862"/>
      <c r="Q34" s="862"/>
      <c r="R34" s="862"/>
      <c r="S34" s="862"/>
      <c r="T34" s="862"/>
      <c r="U34" s="862"/>
      <c r="V34" s="862"/>
      <c r="W34" s="862"/>
    </row>
  </sheetData>
  <sheetProtection password="FA9C" sheet="1" objects="1" scenarios="1" formatColumns="0" formatRows="0"/>
  <dataConsolidate/>
  <mergeCells count="37">
    <mergeCell ref="U14:U16"/>
    <mergeCell ref="O14:T14"/>
    <mergeCell ref="O7:T7"/>
    <mergeCell ref="O8:T8"/>
    <mergeCell ref="O15:O16"/>
    <mergeCell ref="R15:T15"/>
    <mergeCell ref="O12:U12"/>
    <mergeCell ref="S24:S25"/>
    <mergeCell ref="L5:T5"/>
    <mergeCell ref="O9:T9"/>
    <mergeCell ref="O10:T10"/>
    <mergeCell ref="W13:W16"/>
    <mergeCell ref="S16:T16"/>
    <mergeCell ref="V14:V16"/>
    <mergeCell ref="L13:V13"/>
    <mergeCell ref="L14:L16"/>
    <mergeCell ref="M14:M16"/>
    <mergeCell ref="O20:V20"/>
    <mergeCell ref="D21:D28"/>
    <mergeCell ref="O21:V21"/>
    <mergeCell ref="E22:E27"/>
    <mergeCell ref="I22:I27"/>
    <mergeCell ref="O22:V22"/>
    <mergeCell ref="F23:F26"/>
    <mergeCell ref="J23:J26"/>
    <mergeCell ref="O23:V23"/>
    <mergeCell ref="R24:R25"/>
    <mergeCell ref="T24:T25"/>
    <mergeCell ref="U24:U25"/>
    <mergeCell ref="M34:W34"/>
    <mergeCell ref="W24:W26"/>
    <mergeCell ref="S17:T17"/>
    <mergeCell ref="A18:A31"/>
    <mergeCell ref="O18:V18"/>
    <mergeCell ref="B19:B30"/>
    <mergeCell ref="O19:V19"/>
    <mergeCell ref="C20:C29"/>
  </mergeCells>
  <dataValidations count="5">
    <dataValidation type="list" allowBlank="1" showInputMessage="1" showErrorMessage="1" errorTitle="Ошибка" error="Выберите значение из списка" sqref="O22">
      <formula1>kind_of_scheme_in</formula1>
    </dataValidation>
    <dataValidation type="decimal" allowBlank="1" showErrorMessage="1" errorTitle="Ошибка" error="Допускается ввод только неотрицательных чисел!" sqref="O24">
      <formula1>0</formula1>
      <formula2>9.99999999999999E+23</formula2>
    </dataValidation>
    <dataValidation allowBlank="1" promptTitle="checkPeriodRange" sqref="Q25"/>
    <dataValidation type="list" allowBlank="1" showInputMessage="1" showErrorMessage="1" errorTitle="Ошибка" error="Выберите значение из списка" prompt="Выберите значение из списка" sqref="O23:V23">
      <formula1>kind_of_cons</formula1>
    </dataValidation>
    <dataValidation type="list" allowBlank="1" showInputMessage="1" showErrorMessage="1" errorTitle="Ошибка" error="Выберите значение из списка" prompt="Выберите значение из списка" sqref="M24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indexed="22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545" hidden="1" customWidth="1"/>
    <col min="2" max="4" width="3.7109375" style="539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539"/>
    <col min="12" max="12" width="11.140625" style="539" customWidth="1"/>
    <col min="13" max="20" width="10.5703125" style="539"/>
    <col min="21" max="16384" width="10.5703125" style="36"/>
  </cols>
  <sheetData>
    <row r="1" spans="1:20" ht="3" customHeight="1">
      <c r="A1" s="545" t="s">
        <v>51</v>
      </c>
    </row>
    <row r="2" spans="1:20" ht="22.5">
      <c r="F2" s="863" t="s">
        <v>492</v>
      </c>
      <c r="G2" s="864"/>
      <c r="H2" s="865"/>
      <c r="I2" s="436"/>
    </row>
    <row r="3" spans="1:20" ht="3" customHeight="1"/>
    <row r="4" spans="1:20" s="190" customFormat="1" ht="11.25">
      <c r="A4" s="544"/>
      <c r="B4" s="544"/>
      <c r="C4" s="544"/>
      <c r="D4" s="544"/>
      <c r="F4" s="815" t="s">
        <v>454</v>
      </c>
      <c r="G4" s="815"/>
      <c r="H4" s="815"/>
      <c r="I4" s="866" t="s">
        <v>455</v>
      </c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</row>
    <row r="5" spans="1:20" s="190" customFormat="1" ht="11.25" customHeight="1">
      <c r="A5" s="544"/>
      <c r="B5" s="544"/>
      <c r="C5" s="544"/>
      <c r="D5" s="544"/>
      <c r="F5" s="319" t="s">
        <v>92</v>
      </c>
      <c r="G5" s="337" t="s">
        <v>457</v>
      </c>
      <c r="H5" s="318" t="s">
        <v>442</v>
      </c>
      <c r="I5" s="866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</row>
    <row r="6" spans="1:20" s="190" customFormat="1" ht="12" customHeight="1">
      <c r="A6" s="544"/>
      <c r="B6" s="544"/>
      <c r="C6" s="544"/>
      <c r="D6" s="544"/>
      <c r="F6" s="553" t="s">
        <v>93</v>
      </c>
      <c r="G6" s="555">
        <v>2</v>
      </c>
      <c r="H6" s="556">
        <v>3</v>
      </c>
      <c r="I6" s="554">
        <v>4</v>
      </c>
      <c r="J6" s="544">
        <v>4</v>
      </c>
      <c r="K6" s="544"/>
      <c r="L6" s="544"/>
      <c r="M6" s="544"/>
      <c r="N6" s="544"/>
      <c r="O6" s="544"/>
      <c r="P6" s="544"/>
      <c r="Q6" s="544"/>
      <c r="R6" s="544"/>
      <c r="S6" s="544"/>
      <c r="T6" s="544"/>
    </row>
    <row r="7" spans="1:20" s="190" customFormat="1" ht="18.75">
      <c r="A7" s="544"/>
      <c r="B7" s="544"/>
      <c r="C7" s="544"/>
      <c r="D7" s="544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558"/>
      <c r="K7" s="544"/>
      <c r="L7" s="544"/>
      <c r="M7" s="544"/>
      <c r="N7" s="544"/>
      <c r="O7" s="544"/>
      <c r="P7" s="544"/>
      <c r="Q7" s="544"/>
      <c r="R7" s="544"/>
      <c r="S7" s="544"/>
      <c r="T7" s="544"/>
    </row>
    <row r="8" spans="1:20" s="190" customFormat="1" ht="45">
      <c r="A8" s="867">
        <v>1</v>
      </c>
      <c r="B8" s="544"/>
      <c r="C8" s="544"/>
      <c r="D8" s="544"/>
      <c r="F8" s="335" t="str">
        <f>"2." &amp;mergeValue(A8)</f>
        <v>2.1</v>
      </c>
      <c r="G8" s="417" t="s">
        <v>495</v>
      </c>
      <c r="H8" s="317"/>
      <c r="I8" s="196" t="s">
        <v>592</v>
      </c>
      <c r="J8" s="558"/>
      <c r="K8" s="544"/>
      <c r="L8" s="544"/>
      <c r="M8" s="544"/>
      <c r="N8" s="544"/>
      <c r="O8" s="544"/>
      <c r="P8" s="544"/>
      <c r="Q8" s="544"/>
      <c r="R8" s="544"/>
      <c r="S8" s="544"/>
      <c r="T8" s="544"/>
    </row>
    <row r="9" spans="1:20" s="190" customFormat="1" ht="22.5">
      <c r="A9" s="867"/>
      <c r="B9" s="544"/>
      <c r="C9" s="544"/>
      <c r="D9" s="544"/>
      <c r="F9" s="335" t="str">
        <f>"3." &amp;mergeValue(A9)</f>
        <v>3.1</v>
      </c>
      <c r="G9" s="417" t="s">
        <v>496</v>
      </c>
      <c r="H9" s="317"/>
      <c r="I9" s="196" t="s">
        <v>590</v>
      </c>
      <c r="J9" s="558"/>
      <c r="K9" s="544"/>
      <c r="L9" s="544"/>
      <c r="M9" s="544"/>
      <c r="N9" s="544"/>
      <c r="O9" s="544"/>
      <c r="P9" s="544"/>
      <c r="Q9" s="544"/>
      <c r="R9" s="544"/>
      <c r="S9" s="544"/>
      <c r="T9" s="544"/>
    </row>
    <row r="10" spans="1:20" s="190" customFormat="1" ht="22.5">
      <c r="A10" s="867"/>
      <c r="B10" s="544"/>
      <c r="C10" s="544"/>
      <c r="D10" s="544"/>
      <c r="F10" s="335" t="str">
        <f>"4."&amp;mergeValue(A10)</f>
        <v>4.1</v>
      </c>
      <c r="G10" s="417" t="s">
        <v>497</v>
      </c>
      <c r="H10" s="318" t="s">
        <v>458</v>
      </c>
      <c r="I10" s="196"/>
      <c r="J10" s="558"/>
      <c r="K10" s="544"/>
      <c r="L10" s="544"/>
      <c r="M10" s="544"/>
      <c r="N10" s="544"/>
      <c r="O10" s="544"/>
      <c r="P10" s="544"/>
      <c r="Q10" s="544"/>
      <c r="R10" s="544"/>
      <c r="S10" s="544"/>
      <c r="T10" s="544"/>
    </row>
    <row r="11" spans="1:20" s="190" customFormat="1" ht="18.75">
      <c r="A11" s="867"/>
      <c r="B11" s="867">
        <v>1</v>
      </c>
      <c r="C11" s="560"/>
      <c r="D11" s="560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558"/>
      <c r="K11" s="544"/>
      <c r="L11" s="544"/>
      <c r="M11" s="544"/>
      <c r="N11" s="544"/>
      <c r="O11" s="544"/>
      <c r="P11" s="544"/>
      <c r="Q11" s="544"/>
      <c r="R11" s="544"/>
      <c r="S11" s="544"/>
      <c r="T11" s="544"/>
    </row>
    <row r="12" spans="1:20" s="190" customFormat="1" ht="22.5">
      <c r="A12" s="867"/>
      <c r="B12" s="867"/>
      <c r="C12" s="867">
        <v>1</v>
      </c>
      <c r="D12" s="560"/>
      <c r="F12" s="335" t="str">
        <f>"4."&amp;mergeValue(A12) &amp;"."&amp;mergeValue(B12)&amp;"."&amp;mergeValue(C12)</f>
        <v>4.1.1.1</v>
      </c>
      <c r="G12" s="341" t="s">
        <v>498</v>
      </c>
      <c r="H12" s="317"/>
      <c r="I12" s="196" t="s">
        <v>501</v>
      </c>
      <c r="J12" s="558"/>
      <c r="K12" s="544"/>
      <c r="L12" s="544"/>
      <c r="M12" s="544"/>
      <c r="N12" s="544"/>
      <c r="O12" s="544"/>
      <c r="P12" s="544"/>
      <c r="Q12" s="544"/>
      <c r="R12" s="544"/>
      <c r="S12" s="544"/>
      <c r="T12" s="544"/>
    </row>
    <row r="13" spans="1:20" s="190" customFormat="1" ht="39" customHeight="1">
      <c r="A13" s="867"/>
      <c r="B13" s="867"/>
      <c r="C13" s="867"/>
      <c r="D13" s="560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/>
      <c r="I13" s="868" t="s">
        <v>593</v>
      </c>
      <c r="J13" s="558"/>
      <c r="K13" s="544"/>
      <c r="L13" s="544"/>
      <c r="M13" s="544"/>
      <c r="N13" s="544"/>
      <c r="O13" s="544"/>
      <c r="P13" s="544"/>
      <c r="Q13" s="544"/>
      <c r="R13" s="544"/>
      <c r="S13" s="544"/>
      <c r="T13" s="544"/>
    </row>
    <row r="14" spans="1:20" s="190" customFormat="1" ht="18.75">
      <c r="A14" s="867"/>
      <c r="B14" s="867"/>
      <c r="C14" s="867"/>
      <c r="D14" s="560"/>
      <c r="F14" s="338"/>
      <c r="G14" s="150" t="s">
        <v>4</v>
      </c>
      <c r="H14" s="343"/>
      <c r="I14" s="868"/>
      <c r="J14" s="558"/>
      <c r="K14" s="544"/>
      <c r="L14" s="544"/>
      <c r="M14" s="544"/>
      <c r="N14" s="544"/>
      <c r="O14" s="544"/>
      <c r="P14" s="544"/>
      <c r="Q14" s="544"/>
      <c r="R14" s="544"/>
      <c r="S14" s="544"/>
      <c r="T14" s="544"/>
    </row>
    <row r="15" spans="1:20" s="190" customFormat="1" ht="18.75">
      <c r="A15" s="867"/>
      <c r="B15" s="867"/>
      <c r="C15" s="560"/>
      <c r="D15" s="560"/>
      <c r="F15" s="421"/>
      <c r="G15" s="195" t="s">
        <v>403</v>
      </c>
      <c r="H15" s="422"/>
      <c r="I15" s="423"/>
      <c r="J15" s="558"/>
      <c r="K15" s="544"/>
      <c r="L15" s="544"/>
      <c r="M15" s="544"/>
      <c r="N15" s="544"/>
      <c r="O15" s="544"/>
      <c r="P15" s="544"/>
      <c r="Q15" s="544"/>
      <c r="R15" s="544"/>
      <c r="S15" s="544"/>
      <c r="T15" s="544"/>
    </row>
    <row r="16" spans="1:20" s="190" customFormat="1" ht="18.75">
      <c r="A16" s="867"/>
      <c r="B16" s="544"/>
      <c r="C16" s="544"/>
      <c r="D16" s="544"/>
      <c r="F16" s="338"/>
      <c r="G16" s="155" t="s">
        <v>507</v>
      </c>
      <c r="H16" s="339"/>
      <c r="I16" s="340"/>
      <c r="J16" s="558"/>
      <c r="K16" s="544"/>
      <c r="L16" s="544"/>
      <c r="M16" s="544"/>
      <c r="N16" s="544"/>
      <c r="O16" s="544"/>
      <c r="P16" s="544"/>
      <c r="Q16" s="544"/>
      <c r="R16" s="544"/>
      <c r="S16" s="544"/>
      <c r="T16" s="544"/>
    </row>
    <row r="17" spans="1:20" s="190" customFormat="1" ht="18.75">
      <c r="A17" s="544"/>
      <c r="B17" s="544"/>
      <c r="C17" s="544"/>
      <c r="D17" s="544"/>
      <c r="F17" s="338"/>
      <c r="G17" s="165" t="s">
        <v>506</v>
      </c>
      <c r="H17" s="339"/>
      <c r="I17" s="340"/>
      <c r="J17" s="558"/>
      <c r="K17" s="544"/>
      <c r="L17" s="544"/>
      <c r="M17" s="544"/>
      <c r="N17" s="544"/>
      <c r="O17" s="544"/>
      <c r="P17" s="544"/>
      <c r="Q17" s="544"/>
      <c r="R17" s="544"/>
      <c r="S17" s="544"/>
      <c r="T17" s="544"/>
    </row>
    <row r="18" spans="1:20" s="326" customFormat="1" ht="3" customHeight="1">
      <c r="A18" s="557"/>
      <c r="B18" s="557"/>
      <c r="C18" s="557"/>
      <c r="D18" s="557"/>
      <c r="F18" s="345"/>
      <c r="G18" s="346"/>
      <c r="H18" s="347"/>
      <c r="I18" s="348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</row>
    <row r="19" spans="1:20" s="326" customFormat="1" ht="15" customHeight="1">
      <c r="A19" s="557"/>
      <c r="B19" s="557"/>
      <c r="C19" s="557"/>
      <c r="D19" s="557"/>
      <c r="F19" s="325"/>
      <c r="G19" s="862" t="s">
        <v>595</v>
      </c>
      <c r="H19" s="862"/>
      <c r="I19" s="226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9" customWidth="1"/>
  </cols>
  <sheetData>
    <row r="1" spans="1:27" ht="3" customHeight="1">
      <c r="AA1" s="79" t="s">
        <v>239</v>
      </c>
    </row>
    <row r="2" spans="1:27" ht="16.5" customHeight="1">
      <c r="B2" s="789" t="str">
        <f>"Код шаблона: " &amp; GetCode()</f>
        <v>Код шаблона: FAS.JKH.OPEN.INFO.PRICE.WARM</v>
      </c>
      <c r="C2" s="789"/>
      <c r="D2" s="789"/>
      <c r="E2" s="789"/>
      <c r="F2" s="789"/>
      <c r="G2" s="789"/>
      <c r="Q2" s="231"/>
      <c r="R2" s="231"/>
      <c r="S2" s="231"/>
      <c r="T2" s="231"/>
      <c r="U2" s="231"/>
      <c r="V2" s="231"/>
      <c r="W2" s="231"/>
    </row>
    <row r="3" spans="1:27" ht="18" customHeight="1">
      <c r="B3" s="790" t="str">
        <f>"Версия " &amp; GetVersion()</f>
        <v>Версия 1.0</v>
      </c>
      <c r="C3" s="790"/>
      <c r="H3" s="43"/>
      <c r="I3" s="43"/>
      <c r="J3" s="43"/>
      <c r="K3" s="43"/>
      <c r="L3" s="43"/>
      <c r="M3" s="43"/>
      <c r="N3" s="43"/>
      <c r="O3" s="43"/>
      <c r="P3" s="43"/>
      <c r="Q3" s="231"/>
      <c r="R3" s="231"/>
      <c r="S3" s="231"/>
      <c r="T3" s="231"/>
      <c r="U3" s="231"/>
      <c r="V3" s="231"/>
      <c r="W3" s="261"/>
      <c r="X3" s="43"/>
      <c r="Y3" s="43"/>
    </row>
    <row r="4" spans="1:27" ht="3" customHeight="1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7" ht="42.75" customHeight="1">
      <c r="B5" s="794" t="s">
        <v>771</v>
      </c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</row>
    <row r="6" spans="1:27" ht="9.75" customHeight="1">
      <c r="A6" s="43"/>
      <c r="B6" s="78"/>
      <c r="C6" s="77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59"/>
    </row>
    <row r="7" spans="1:27" ht="15" customHeight="1">
      <c r="A7" s="43"/>
      <c r="B7" s="78"/>
      <c r="C7" s="77"/>
      <c r="D7" s="60"/>
      <c r="E7" s="791" t="s">
        <v>591</v>
      </c>
      <c r="F7" s="791"/>
      <c r="G7" s="791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59"/>
    </row>
    <row r="8" spans="1:27" ht="15" customHeight="1">
      <c r="A8" s="43"/>
      <c r="B8" s="78"/>
      <c r="C8" s="77"/>
      <c r="D8" s="60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1"/>
      <c r="T8" s="791"/>
      <c r="U8" s="791"/>
      <c r="V8" s="791"/>
      <c r="W8" s="791"/>
      <c r="X8" s="791"/>
      <c r="Y8" s="59"/>
    </row>
    <row r="9" spans="1:27" ht="15" customHeight="1">
      <c r="A9" s="43"/>
      <c r="B9" s="78"/>
      <c r="C9" s="77"/>
      <c r="D9" s="60"/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1"/>
      <c r="W9" s="791"/>
      <c r="X9" s="791"/>
      <c r="Y9" s="59"/>
    </row>
    <row r="10" spans="1:27" ht="10.5" customHeight="1">
      <c r="A10" s="43"/>
      <c r="B10" s="78"/>
      <c r="C10" s="77"/>
      <c r="D10" s="60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59"/>
    </row>
    <row r="11" spans="1:27" ht="27" customHeight="1">
      <c r="A11" s="43"/>
      <c r="B11" s="78"/>
      <c r="C11" s="77"/>
      <c r="D11" s="60"/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59"/>
    </row>
    <row r="12" spans="1:27" ht="12" customHeight="1">
      <c r="A12" s="43"/>
      <c r="B12" s="78"/>
      <c r="C12" s="77"/>
      <c r="D12" s="60"/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59"/>
    </row>
    <row r="13" spans="1:27" ht="38.25" customHeight="1">
      <c r="A13" s="43"/>
      <c r="B13" s="78"/>
      <c r="C13" s="77"/>
      <c r="D13" s="60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3"/>
    </row>
    <row r="14" spans="1:27" ht="15" customHeight="1">
      <c r="A14" s="43"/>
      <c r="B14" s="78"/>
      <c r="C14" s="77"/>
      <c r="D14" s="60"/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59"/>
    </row>
    <row r="15" spans="1:27" ht="15">
      <c r="A15" s="43"/>
      <c r="B15" s="78"/>
      <c r="C15" s="77"/>
      <c r="D15" s="60"/>
      <c r="E15" s="791"/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59"/>
    </row>
    <row r="16" spans="1:27" ht="15">
      <c r="A16" s="43"/>
      <c r="B16" s="78"/>
      <c r="C16" s="77"/>
      <c r="D16" s="60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59"/>
    </row>
    <row r="17" spans="1:25" ht="15" customHeight="1">
      <c r="A17" s="43"/>
      <c r="B17" s="78"/>
      <c r="C17" s="77"/>
      <c r="D17" s="60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59"/>
    </row>
    <row r="18" spans="1:25" ht="15">
      <c r="A18" s="43"/>
      <c r="B18" s="78"/>
      <c r="C18" s="77"/>
      <c r="D18" s="60"/>
      <c r="E18" s="791"/>
      <c r="F18" s="791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59"/>
    </row>
    <row r="19" spans="1:25" ht="59.25" customHeight="1">
      <c r="A19" s="43"/>
      <c r="B19" s="78"/>
      <c r="C19" s="77"/>
      <c r="D19" s="66"/>
      <c r="E19" s="791"/>
      <c r="F19" s="791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59"/>
    </row>
    <row r="20" spans="1:25" ht="15" hidden="1">
      <c r="A20" s="43"/>
      <c r="B20" s="78"/>
      <c r="C20" s="77"/>
      <c r="D20" s="66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9"/>
    </row>
    <row r="21" spans="1:25" ht="14.25" hidden="1" customHeight="1">
      <c r="A21" s="43"/>
      <c r="B21" s="78"/>
      <c r="C21" s="77"/>
      <c r="D21" s="61"/>
      <c r="E21" s="72" t="s">
        <v>237</v>
      </c>
      <c r="F21" s="797" t="s">
        <v>254</v>
      </c>
      <c r="G21" s="798"/>
      <c r="H21" s="798"/>
      <c r="I21" s="798"/>
      <c r="J21" s="798"/>
      <c r="K21" s="798"/>
      <c r="L21" s="798"/>
      <c r="M21" s="798"/>
      <c r="N21" s="60"/>
      <c r="O21" s="71" t="s">
        <v>237</v>
      </c>
      <c r="P21" s="799" t="s">
        <v>238</v>
      </c>
      <c r="Q21" s="800"/>
      <c r="R21" s="800"/>
      <c r="S21" s="800"/>
      <c r="T21" s="800"/>
      <c r="U21" s="800"/>
      <c r="V21" s="800"/>
      <c r="W21" s="800"/>
      <c r="X21" s="800"/>
      <c r="Y21" s="59"/>
    </row>
    <row r="22" spans="1:25" ht="14.25" hidden="1" customHeight="1">
      <c r="A22" s="43"/>
      <c r="B22" s="78"/>
      <c r="C22" s="77"/>
      <c r="D22" s="61"/>
      <c r="E22" s="94" t="s">
        <v>237</v>
      </c>
      <c r="F22" s="797" t="s">
        <v>240</v>
      </c>
      <c r="G22" s="798"/>
      <c r="H22" s="798"/>
      <c r="I22" s="798"/>
      <c r="J22" s="798"/>
      <c r="K22" s="798"/>
      <c r="L22" s="798"/>
      <c r="M22" s="798"/>
      <c r="N22" s="60"/>
      <c r="O22" s="74" t="s">
        <v>237</v>
      </c>
      <c r="P22" s="799" t="s">
        <v>589</v>
      </c>
      <c r="Q22" s="800"/>
      <c r="R22" s="800"/>
      <c r="S22" s="800"/>
      <c r="T22" s="800"/>
      <c r="U22" s="800"/>
      <c r="V22" s="800"/>
      <c r="W22" s="800"/>
      <c r="X22" s="800"/>
      <c r="Y22" s="59"/>
    </row>
    <row r="23" spans="1:25" ht="27" hidden="1" customHeight="1">
      <c r="A23" s="43"/>
      <c r="B23" s="78"/>
      <c r="C23" s="77"/>
      <c r="D23" s="6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792"/>
      <c r="Q23" s="792"/>
      <c r="R23" s="792"/>
      <c r="S23" s="792"/>
      <c r="T23" s="792"/>
      <c r="U23" s="792"/>
      <c r="V23" s="792"/>
      <c r="W23" s="792"/>
      <c r="X23" s="60"/>
      <c r="Y23" s="59"/>
    </row>
    <row r="24" spans="1:25" ht="10.5" hidden="1" customHeight="1">
      <c r="A24" s="43"/>
      <c r="B24" s="78"/>
      <c r="C24" s="77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59"/>
    </row>
    <row r="25" spans="1:25" ht="27" hidden="1" customHeight="1">
      <c r="A25" s="43"/>
      <c r="B25" s="78"/>
      <c r="C25" s="77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59"/>
    </row>
    <row r="26" spans="1:25" ht="12" hidden="1" customHeight="1">
      <c r="A26" s="43"/>
      <c r="B26" s="78"/>
      <c r="C26" s="77"/>
      <c r="D26" s="6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59"/>
    </row>
    <row r="27" spans="1:25" ht="38.25" hidden="1" customHeight="1">
      <c r="A27" s="43"/>
      <c r="B27" s="78"/>
      <c r="C27" s="77"/>
      <c r="D27" s="6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59"/>
    </row>
    <row r="28" spans="1:25" ht="15" hidden="1">
      <c r="A28" s="43"/>
      <c r="B28" s="78"/>
      <c r="C28" s="77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59"/>
    </row>
    <row r="29" spans="1:25" ht="15" hidden="1">
      <c r="A29" s="43"/>
      <c r="B29" s="78"/>
      <c r="C29" s="77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59"/>
    </row>
    <row r="30" spans="1:25" ht="15" hidden="1">
      <c r="A30" s="43"/>
      <c r="B30" s="78"/>
      <c r="C30" s="77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59"/>
    </row>
    <row r="31" spans="1:25" ht="15" hidden="1">
      <c r="A31" s="43"/>
      <c r="B31" s="78"/>
      <c r="C31" s="77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59"/>
    </row>
    <row r="32" spans="1:25" ht="15" hidden="1">
      <c r="A32" s="43"/>
      <c r="B32" s="78"/>
      <c r="C32" s="77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59"/>
    </row>
    <row r="33" spans="1:25" ht="18.75" hidden="1" customHeight="1">
      <c r="A33" s="43"/>
      <c r="B33" s="78"/>
      <c r="C33" s="77"/>
      <c r="D33" s="66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9"/>
    </row>
    <row r="34" spans="1:25" ht="15" hidden="1">
      <c r="A34" s="43"/>
      <c r="B34" s="78"/>
      <c r="C34" s="77"/>
      <c r="D34" s="66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59"/>
    </row>
    <row r="35" spans="1:25" ht="24" hidden="1" customHeight="1">
      <c r="A35" s="43"/>
      <c r="B35" s="78"/>
      <c r="C35" s="77"/>
      <c r="D35" s="61"/>
      <c r="E35" s="796" t="s">
        <v>394</v>
      </c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6"/>
      <c r="U35" s="796"/>
      <c r="V35" s="796"/>
      <c r="W35" s="796"/>
      <c r="X35" s="796"/>
      <c r="Y35" s="59"/>
    </row>
    <row r="36" spans="1:25" ht="38.25" hidden="1" customHeight="1">
      <c r="A36" s="43"/>
      <c r="B36" s="78"/>
      <c r="C36" s="77"/>
      <c r="D36" s="61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796"/>
      <c r="T36" s="796"/>
      <c r="U36" s="796"/>
      <c r="V36" s="796"/>
      <c r="W36" s="796"/>
      <c r="X36" s="796"/>
      <c r="Y36" s="59"/>
    </row>
    <row r="37" spans="1:25" ht="9.75" hidden="1" customHeight="1">
      <c r="A37" s="43"/>
      <c r="B37" s="78"/>
      <c r="C37" s="77"/>
      <c r="D37" s="61"/>
      <c r="E37" s="796"/>
      <c r="F37" s="796"/>
      <c r="G37" s="796"/>
      <c r="H37" s="796"/>
      <c r="I37" s="796"/>
      <c r="J37" s="796"/>
      <c r="K37" s="796"/>
      <c r="L37" s="796"/>
      <c r="M37" s="796"/>
      <c r="N37" s="796"/>
      <c r="O37" s="796"/>
      <c r="P37" s="796"/>
      <c r="Q37" s="796"/>
      <c r="R37" s="796"/>
      <c r="S37" s="796"/>
      <c r="T37" s="796"/>
      <c r="U37" s="796"/>
      <c r="V37" s="796"/>
      <c r="W37" s="796"/>
      <c r="X37" s="796"/>
      <c r="Y37" s="59"/>
    </row>
    <row r="38" spans="1:25" ht="51" hidden="1" customHeight="1">
      <c r="A38" s="43"/>
      <c r="B38" s="78"/>
      <c r="C38" s="77"/>
      <c r="D38" s="61"/>
      <c r="E38" s="796"/>
      <c r="F38" s="796"/>
      <c r="G38" s="796"/>
      <c r="H38" s="796"/>
      <c r="I38" s="796"/>
      <c r="J38" s="796"/>
      <c r="K38" s="796"/>
      <c r="L38" s="796"/>
      <c r="M38" s="796"/>
      <c r="N38" s="796"/>
      <c r="O38" s="796"/>
      <c r="P38" s="796"/>
      <c r="Q38" s="796"/>
      <c r="R38" s="796"/>
      <c r="S38" s="796"/>
      <c r="T38" s="796"/>
      <c r="U38" s="796"/>
      <c r="V38" s="796"/>
      <c r="W38" s="796"/>
      <c r="X38" s="796"/>
      <c r="Y38" s="59"/>
    </row>
    <row r="39" spans="1:25" ht="15" hidden="1" customHeight="1">
      <c r="A39" s="43"/>
      <c r="B39" s="78"/>
      <c r="C39" s="77"/>
      <c r="D39" s="61"/>
      <c r="E39" s="796"/>
      <c r="F39" s="796"/>
      <c r="G39" s="796"/>
      <c r="H39" s="796"/>
      <c r="I39" s="796"/>
      <c r="J39" s="796"/>
      <c r="K39" s="796"/>
      <c r="L39" s="796"/>
      <c r="M39" s="796"/>
      <c r="N39" s="796"/>
      <c r="O39" s="796"/>
      <c r="P39" s="796"/>
      <c r="Q39" s="796"/>
      <c r="R39" s="796"/>
      <c r="S39" s="796"/>
      <c r="T39" s="796"/>
      <c r="U39" s="796"/>
      <c r="V39" s="796"/>
      <c r="W39" s="796"/>
      <c r="X39" s="796"/>
      <c r="Y39" s="59"/>
    </row>
    <row r="40" spans="1:25" ht="12" hidden="1" customHeight="1">
      <c r="A40" s="43"/>
      <c r="B40" s="78"/>
      <c r="C40" s="77"/>
      <c r="D40" s="61"/>
      <c r="E40" s="801"/>
      <c r="F40" s="802"/>
      <c r="G40" s="802"/>
      <c r="H40" s="802"/>
      <c r="I40" s="802"/>
      <c r="J40" s="802"/>
      <c r="K40" s="802"/>
      <c r="L40" s="802"/>
      <c r="M40" s="802"/>
      <c r="N40" s="802"/>
      <c r="O40" s="802"/>
      <c r="P40" s="802"/>
      <c r="Q40" s="802"/>
      <c r="R40" s="802"/>
      <c r="S40" s="802"/>
      <c r="T40" s="802"/>
      <c r="U40" s="802"/>
      <c r="V40" s="802"/>
      <c r="W40" s="802"/>
      <c r="X40" s="802"/>
      <c r="Y40" s="59"/>
    </row>
    <row r="41" spans="1:25" ht="38.25" hidden="1" customHeight="1">
      <c r="A41" s="43"/>
      <c r="B41" s="78"/>
      <c r="C41" s="77"/>
      <c r="D41" s="61"/>
      <c r="E41" s="796"/>
      <c r="F41" s="796"/>
      <c r="G41" s="796"/>
      <c r="H41" s="796"/>
      <c r="I41" s="796"/>
      <c r="J41" s="796"/>
      <c r="K41" s="796"/>
      <c r="L41" s="796"/>
      <c r="M41" s="796"/>
      <c r="N41" s="796"/>
      <c r="O41" s="796"/>
      <c r="P41" s="796"/>
      <c r="Q41" s="796"/>
      <c r="R41" s="796"/>
      <c r="S41" s="796"/>
      <c r="T41" s="796"/>
      <c r="U41" s="796"/>
      <c r="V41" s="796"/>
      <c r="W41" s="796"/>
      <c r="X41" s="796"/>
      <c r="Y41" s="59"/>
    </row>
    <row r="42" spans="1:25" ht="15" hidden="1">
      <c r="A42" s="43"/>
      <c r="B42" s="78"/>
      <c r="C42" s="77"/>
      <c r="D42" s="61"/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96"/>
      <c r="P42" s="796"/>
      <c r="Q42" s="796"/>
      <c r="R42" s="796"/>
      <c r="S42" s="796"/>
      <c r="T42" s="796"/>
      <c r="U42" s="796"/>
      <c r="V42" s="796"/>
      <c r="W42" s="796"/>
      <c r="X42" s="796"/>
      <c r="Y42" s="59"/>
    </row>
    <row r="43" spans="1:25" ht="15" hidden="1">
      <c r="A43" s="43"/>
      <c r="B43" s="78"/>
      <c r="C43" s="77"/>
      <c r="D43" s="61"/>
      <c r="E43" s="796"/>
      <c r="F43" s="796"/>
      <c r="G43" s="796"/>
      <c r="H43" s="796"/>
      <c r="I43" s="796"/>
      <c r="J43" s="796"/>
      <c r="K43" s="796"/>
      <c r="L43" s="796"/>
      <c r="M43" s="796"/>
      <c r="N43" s="796"/>
      <c r="O43" s="796"/>
      <c r="P43" s="796"/>
      <c r="Q43" s="796"/>
      <c r="R43" s="796"/>
      <c r="S43" s="796"/>
      <c r="T43" s="796"/>
      <c r="U43" s="796"/>
      <c r="V43" s="796"/>
      <c r="W43" s="796"/>
      <c r="X43" s="796"/>
      <c r="Y43" s="59"/>
    </row>
    <row r="44" spans="1:25" ht="33.75" hidden="1" customHeight="1">
      <c r="A44" s="43"/>
      <c r="B44" s="78"/>
      <c r="C44" s="77"/>
      <c r="D44" s="66"/>
      <c r="E44" s="796"/>
      <c r="F44" s="796"/>
      <c r="G44" s="796"/>
      <c r="H44" s="796"/>
      <c r="I44" s="796"/>
      <c r="J44" s="796"/>
      <c r="K44" s="796"/>
      <c r="L44" s="796"/>
      <c r="M44" s="796"/>
      <c r="N44" s="796"/>
      <c r="O44" s="796"/>
      <c r="P44" s="796"/>
      <c r="Q44" s="796"/>
      <c r="R44" s="796"/>
      <c r="S44" s="796"/>
      <c r="T44" s="796"/>
      <c r="U44" s="796"/>
      <c r="V44" s="796"/>
      <c r="W44" s="796"/>
      <c r="X44" s="796"/>
      <c r="Y44" s="59"/>
    </row>
    <row r="45" spans="1:25" ht="15" hidden="1">
      <c r="A45" s="43"/>
      <c r="B45" s="78"/>
      <c r="C45" s="77"/>
      <c r="D45" s="66"/>
      <c r="E45" s="796"/>
      <c r="F45" s="796"/>
      <c r="G45" s="796"/>
      <c r="H45" s="796"/>
      <c r="I45" s="796"/>
      <c r="J45" s="796"/>
      <c r="K45" s="796"/>
      <c r="L45" s="796"/>
      <c r="M45" s="796"/>
      <c r="N45" s="796"/>
      <c r="O45" s="796"/>
      <c r="P45" s="796"/>
      <c r="Q45" s="796"/>
      <c r="R45" s="796"/>
      <c r="S45" s="796"/>
      <c r="T45" s="796"/>
      <c r="U45" s="796"/>
      <c r="V45" s="796"/>
      <c r="W45" s="796"/>
      <c r="X45" s="796"/>
      <c r="Y45" s="59"/>
    </row>
    <row r="46" spans="1:25" ht="24" hidden="1" customHeight="1">
      <c r="A46" s="43"/>
      <c r="B46" s="78"/>
      <c r="C46" s="77"/>
      <c r="D46" s="61"/>
      <c r="E46" s="807" t="s">
        <v>236</v>
      </c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7"/>
      <c r="S46" s="807"/>
      <c r="T46" s="807"/>
      <c r="U46" s="807"/>
      <c r="V46" s="807"/>
      <c r="W46" s="807"/>
      <c r="X46" s="807"/>
      <c r="Y46" s="59"/>
    </row>
    <row r="47" spans="1:25" ht="37.5" hidden="1" customHeight="1">
      <c r="A47" s="43"/>
      <c r="B47" s="78"/>
      <c r="C47" s="77"/>
      <c r="D47" s="61"/>
      <c r="E47" s="807"/>
      <c r="F47" s="807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7"/>
      <c r="R47" s="807"/>
      <c r="S47" s="807"/>
      <c r="T47" s="807"/>
      <c r="U47" s="807"/>
      <c r="V47" s="807"/>
      <c r="W47" s="807"/>
      <c r="X47" s="807"/>
      <c r="Y47" s="59"/>
    </row>
    <row r="48" spans="1:25" ht="24" hidden="1" customHeight="1">
      <c r="A48" s="43"/>
      <c r="B48" s="78"/>
      <c r="C48" s="77"/>
      <c r="D48" s="61"/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7"/>
      <c r="X48" s="807"/>
      <c r="Y48" s="59"/>
    </row>
    <row r="49" spans="1:25" ht="51" hidden="1" customHeight="1">
      <c r="A49" s="43"/>
      <c r="B49" s="78"/>
      <c r="C49" s="77"/>
      <c r="D49" s="61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7"/>
      <c r="X49" s="807"/>
      <c r="Y49" s="59"/>
    </row>
    <row r="50" spans="1:25" ht="15" hidden="1">
      <c r="A50" s="43"/>
      <c r="B50" s="78"/>
      <c r="C50" s="77"/>
      <c r="D50" s="61"/>
      <c r="E50" s="807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T50" s="807"/>
      <c r="U50" s="807"/>
      <c r="V50" s="807"/>
      <c r="W50" s="807"/>
      <c r="X50" s="807"/>
      <c r="Y50" s="59"/>
    </row>
    <row r="51" spans="1:25" ht="15" hidden="1">
      <c r="A51" s="43"/>
      <c r="B51" s="78"/>
      <c r="C51" s="77"/>
      <c r="D51" s="61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807"/>
      <c r="U51" s="807"/>
      <c r="V51" s="807"/>
      <c r="W51" s="807"/>
      <c r="X51" s="807"/>
      <c r="Y51" s="59"/>
    </row>
    <row r="52" spans="1:25" ht="15" hidden="1">
      <c r="A52" s="43"/>
      <c r="B52" s="78"/>
      <c r="C52" s="77"/>
      <c r="D52" s="61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59"/>
    </row>
    <row r="53" spans="1:25" ht="15" hidden="1">
      <c r="A53" s="43"/>
      <c r="B53" s="78"/>
      <c r="C53" s="77"/>
      <c r="D53" s="61"/>
      <c r="E53" s="807"/>
      <c r="F53" s="807"/>
      <c r="G53" s="807"/>
      <c r="H53" s="807"/>
      <c r="I53" s="807"/>
      <c r="J53" s="807"/>
      <c r="K53" s="807"/>
      <c r="L53" s="807"/>
      <c r="M53" s="807"/>
      <c r="N53" s="807"/>
      <c r="O53" s="807"/>
      <c r="P53" s="807"/>
      <c r="Q53" s="807"/>
      <c r="R53" s="807"/>
      <c r="S53" s="807"/>
      <c r="T53" s="807"/>
      <c r="U53" s="807"/>
      <c r="V53" s="807"/>
      <c r="W53" s="807"/>
      <c r="X53" s="807"/>
      <c r="Y53" s="59"/>
    </row>
    <row r="54" spans="1:25" ht="15" hidden="1">
      <c r="A54" s="43"/>
      <c r="B54" s="78"/>
      <c r="C54" s="77"/>
      <c r="D54" s="61"/>
      <c r="E54" s="807"/>
      <c r="F54" s="807"/>
      <c r="G54" s="807"/>
      <c r="H54" s="807"/>
      <c r="I54" s="807"/>
      <c r="J54" s="807"/>
      <c r="K54" s="807"/>
      <c r="L54" s="807"/>
      <c r="M54" s="807"/>
      <c r="N54" s="807"/>
      <c r="O54" s="807"/>
      <c r="P54" s="807"/>
      <c r="Q54" s="807"/>
      <c r="R54" s="807"/>
      <c r="S54" s="807"/>
      <c r="T54" s="807"/>
      <c r="U54" s="807"/>
      <c r="V54" s="807"/>
      <c r="W54" s="807"/>
      <c r="X54" s="807"/>
      <c r="Y54" s="59"/>
    </row>
    <row r="55" spans="1:25" ht="15" hidden="1">
      <c r="A55" s="43"/>
      <c r="B55" s="78"/>
      <c r="C55" s="77"/>
      <c r="D55" s="61"/>
      <c r="E55" s="807"/>
      <c r="F55" s="807"/>
      <c r="G55" s="807"/>
      <c r="H55" s="807"/>
      <c r="I55" s="807"/>
      <c r="J55" s="807"/>
      <c r="K55" s="807"/>
      <c r="L55" s="807"/>
      <c r="M55" s="807"/>
      <c r="N55" s="807"/>
      <c r="O55" s="807"/>
      <c r="P55" s="807"/>
      <c r="Q55" s="807"/>
      <c r="R55" s="807"/>
      <c r="S55" s="807"/>
      <c r="T55" s="807"/>
      <c r="U55" s="807"/>
      <c r="V55" s="807"/>
      <c r="W55" s="807"/>
      <c r="X55" s="807"/>
      <c r="Y55" s="59"/>
    </row>
    <row r="56" spans="1:25" ht="25.5" hidden="1" customHeight="1">
      <c r="A56" s="43"/>
      <c r="B56" s="78"/>
      <c r="C56" s="77"/>
      <c r="D56" s="66"/>
      <c r="E56" s="807"/>
      <c r="F56" s="807"/>
      <c r="G56" s="807"/>
      <c r="H56" s="807"/>
      <c r="I56" s="807"/>
      <c r="J56" s="807"/>
      <c r="K56" s="807"/>
      <c r="L56" s="807"/>
      <c r="M56" s="807"/>
      <c r="N56" s="807"/>
      <c r="O56" s="807"/>
      <c r="P56" s="807"/>
      <c r="Q56" s="807"/>
      <c r="R56" s="807"/>
      <c r="S56" s="807"/>
      <c r="T56" s="807"/>
      <c r="U56" s="807"/>
      <c r="V56" s="807"/>
      <c r="W56" s="807"/>
      <c r="X56" s="807"/>
      <c r="Y56" s="59"/>
    </row>
    <row r="57" spans="1:25" ht="15" hidden="1">
      <c r="A57" s="43"/>
      <c r="B57" s="78"/>
      <c r="C57" s="77"/>
      <c r="D57" s="66"/>
      <c r="E57" s="807"/>
      <c r="F57" s="807"/>
      <c r="G57" s="807"/>
      <c r="H57" s="807"/>
      <c r="I57" s="807"/>
      <c r="J57" s="807"/>
      <c r="K57" s="807"/>
      <c r="L57" s="807"/>
      <c r="M57" s="807"/>
      <c r="N57" s="807"/>
      <c r="O57" s="807"/>
      <c r="P57" s="807"/>
      <c r="Q57" s="807"/>
      <c r="R57" s="807"/>
      <c r="S57" s="807"/>
      <c r="T57" s="807"/>
      <c r="U57" s="807"/>
      <c r="V57" s="807"/>
      <c r="W57" s="807"/>
      <c r="X57" s="807"/>
      <c r="Y57" s="59"/>
    </row>
    <row r="58" spans="1:25" ht="15" hidden="1" customHeight="1">
      <c r="A58" s="43"/>
      <c r="B58" s="78"/>
      <c r="C58" s="77"/>
      <c r="D58" s="61"/>
      <c r="E58" s="793" t="s">
        <v>395</v>
      </c>
      <c r="F58" s="793"/>
      <c r="G58" s="793"/>
      <c r="H58" s="793"/>
      <c r="I58" s="793"/>
      <c r="J58" s="793"/>
      <c r="K58" s="793"/>
      <c r="L58" s="793"/>
      <c r="M58" s="793"/>
      <c r="N58" s="793"/>
      <c r="O58" s="793"/>
      <c r="P58" s="793"/>
      <c r="Q58" s="793"/>
      <c r="R58" s="793"/>
      <c r="S58" s="793"/>
      <c r="T58" s="793"/>
      <c r="U58" s="793"/>
      <c r="V58" s="231"/>
      <c r="W58" s="231"/>
      <c r="X58" s="231"/>
      <c r="Y58" s="59"/>
    </row>
    <row r="59" spans="1:25" ht="15" hidden="1" customHeight="1">
      <c r="A59" s="43"/>
      <c r="B59" s="78"/>
      <c r="C59" s="77"/>
      <c r="D59" s="61"/>
      <c r="E59" s="808"/>
      <c r="F59" s="808"/>
      <c r="G59" s="808"/>
      <c r="H59" s="801"/>
      <c r="I59" s="802"/>
      <c r="J59" s="802"/>
      <c r="K59" s="802"/>
      <c r="L59" s="802"/>
      <c r="M59" s="802"/>
      <c r="N59" s="802"/>
      <c r="O59" s="802"/>
      <c r="P59" s="802"/>
      <c r="Q59" s="802"/>
      <c r="R59" s="802"/>
      <c r="S59" s="802"/>
      <c r="T59" s="802"/>
      <c r="U59" s="802"/>
      <c r="V59" s="802"/>
      <c r="W59" s="802"/>
      <c r="X59" s="802"/>
      <c r="Y59" s="59"/>
    </row>
    <row r="60" spans="1:25" ht="15" hidden="1" customHeight="1">
      <c r="A60" s="43"/>
      <c r="B60" s="78"/>
      <c r="C60" s="77"/>
      <c r="D60" s="61"/>
      <c r="E60" s="804"/>
      <c r="F60" s="804"/>
      <c r="G60" s="804"/>
      <c r="H60" s="806"/>
      <c r="I60" s="806"/>
      <c r="J60" s="806"/>
      <c r="K60" s="806"/>
      <c r="L60" s="806"/>
      <c r="M60" s="806"/>
      <c r="N60" s="806"/>
      <c r="O60" s="806"/>
      <c r="P60" s="806"/>
      <c r="Q60" s="806"/>
      <c r="R60" s="806"/>
      <c r="S60" s="806"/>
      <c r="T60" s="806"/>
      <c r="U60" s="806"/>
      <c r="V60" s="806"/>
      <c r="W60" s="806"/>
      <c r="X60" s="806"/>
      <c r="Y60" s="59"/>
    </row>
    <row r="61" spans="1:25" ht="15" hidden="1">
      <c r="A61" s="43"/>
      <c r="B61" s="78"/>
      <c r="C61" s="77"/>
      <c r="D61" s="61"/>
      <c r="E61" s="70"/>
      <c r="F61" s="68"/>
      <c r="G61" s="69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59"/>
    </row>
    <row r="62" spans="1:25" ht="27.75" hidden="1" customHeight="1">
      <c r="A62" s="43"/>
      <c r="B62" s="78"/>
      <c r="C62" s="77"/>
      <c r="D62" s="61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59"/>
    </row>
    <row r="63" spans="1:25" ht="15" hidden="1">
      <c r="A63" s="43"/>
      <c r="B63" s="78"/>
      <c r="C63" s="77"/>
      <c r="D63" s="61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59"/>
    </row>
    <row r="64" spans="1:25" ht="15" hidden="1">
      <c r="A64" s="43"/>
      <c r="B64" s="78"/>
      <c r="C64" s="77"/>
      <c r="D64" s="61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59"/>
    </row>
    <row r="65" spans="1:25" ht="15" hidden="1">
      <c r="A65" s="43"/>
      <c r="B65" s="78"/>
      <c r="C65" s="77"/>
      <c r="D65" s="61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59"/>
    </row>
    <row r="66" spans="1:25" ht="15" hidden="1">
      <c r="A66" s="43"/>
      <c r="B66" s="78"/>
      <c r="C66" s="77"/>
      <c r="D66" s="61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59"/>
    </row>
    <row r="67" spans="1:25" ht="15" hidden="1">
      <c r="A67" s="43"/>
      <c r="B67" s="78"/>
      <c r="C67" s="77"/>
      <c r="D67" s="61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59"/>
    </row>
    <row r="68" spans="1:25" ht="89.25" hidden="1" customHeight="1">
      <c r="A68" s="43"/>
      <c r="B68" s="78"/>
      <c r="C68" s="77"/>
      <c r="D68" s="66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59"/>
    </row>
    <row r="69" spans="1:25" ht="15" hidden="1">
      <c r="A69" s="43"/>
      <c r="B69" s="78"/>
      <c r="C69" s="77"/>
      <c r="D69" s="66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59"/>
    </row>
    <row r="70" spans="1:25" ht="15" hidden="1">
      <c r="A70" s="43"/>
      <c r="B70" s="78"/>
      <c r="C70" s="77"/>
      <c r="D70" s="61"/>
      <c r="E70" s="793" t="s">
        <v>396</v>
      </c>
      <c r="F70" s="793"/>
      <c r="G70" s="793"/>
      <c r="H70" s="793"/>
      <c r="I70" s="793"/>
      <c r="J70" s="793"/>
      <c r="K70" s="793"/>
      <c r="L70" s="793"/>
      <c r="M70" s="793"/>
      <c r="N70" s="793"/>
      <c r="O70" s="793"/>
      <c r="P70" s="793"/>
      <c r="Q70" s="793"/>
      <c r="R70" s="793"/>
      <c r="S70" s="793"/>
      <c r="T70" s="793"/>
      <c r="U70" s="450"/>
      <c r="V70" s="450"/>
      <c r="W70" s="450"/>
      <c r="X70" s="450"/>
      <c r="Y70" s="59"/>
    </row>
    <row r="71" spans="1:25" ht="15" hidden="1">
      <c r="A71" s="43"/>
      <c r="B71" s="78"/>
      <c r="C71" s="77"/>
      <c r="D71" s="61"/>
      <c r="E71" s="793" t="s">
        <v>588</v>
      </c>
      <c r="F71" s="793"/>
      <c r="G71" s="793"/>
      <c r="H71" s="793"/>
      <c r="I71" s="793"/>
      <c r="J71" s="793"/>
      <c r="K71" s="793"/>
      <c r="L71" s="793"/>
      <c r="M71" s="793"/>
      <c r="N71" s="793"/>
      <c r="O71" s="793"/>
      <c r="P71" s="793"/>
      <c r="Q71" s="793"/>
      <c r="R71" s="793"/>
      <c r="S71" s="793"/>
      <c r="T71" s="793"/>
      <c r="U71" s="451"/>
      <c r="V71" s="451"/>
      <c r="W71" s="451"/>
      <c r="X71" s="451"/>
      <c r="Y71" s="59"/>
    </row>
    <row r="72" spans="1:25" ht="40.5" hidden="1" customHeight="1">
      <c r="A72" s="43"/>
      <c r="B72" s="78"/>
      <c r="C72" s="77"/>
      <c r="D72" s="61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1"/>
      <c r="W72" s="451"/>
      <c r="X72" s="451"/>
      <c r="Y72" s="59"/>
    </row>
    <row r="73" spans="1:25" ht="63" hidden="1" customHeight="1">
      <c r="A73" s="43"/>
      <c r="B73" s="78"/>
      <c r="C73" s="77"/>
      <c r="D73" s="6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59"/>
    </row>
    <row r="74" spans="1:25" ht="30" hidden="1" customHeight="1">
      <c r="A74" s="43"/>
      <c r="B74" s="78"/>
      <c r="C74" s="77"/>
      <c r="D74" s="61"/>
      <c r="E74" s="451"/>
      <c r="F74" s="451"/>
      <c r="G74" s="451"/>
      <c r="H74" s="451"/>
      <c r="I74" s="451"/>
      <c r="J74" s="451"/>
      <c r="K74" s="451"/>
      <c r="L74" s="451"/>
      <c r="M74" s="451"/>
      <c r="N74" s="451"/>
      <c r="O74" s="451"/>
      <c r="P74" s="451"/>
      <c r="Q74" s="451"/>
      <c r="R74" s="451"/>
      <c r="S74" s="451"/>
      <c r="T74" s="451"/>
      <c r="U74" s="451"/>
      <c r="V74" s="451"/>
      <c r="W74" s="451"/>
      <c r="X74" s="451"/>
      <c r="Y74" s="59"/>
    </row>
    <row r="75" spans="1:25" ht="30" hidden="1" customHeight="1">
      <c r="A75" s="43"/>
      <c r="B75" s="78"/>
      <c r="C75" s="77"/>
      <c r="D75" s="61"/>
      <c r="E75" s="451"/>
      <c r="F75" s="451"/>
      <c r="G75" s="451"/>
      <c r="H75" s="451"/>
      <c r="I75" s="451"/>
      <c r="J75" s="451"/>
      <c r="K75" s="451"/>
      <c r="L75" s="451"/>
      <c r="M75" s="451"/>
      <c r="N75" s="451"/>
      <c r="O75" s="451"/>
      <c r="P75" s="451"/>
      <c r="Q75" s="451"/>
      <c r="R75" s="451"/>
      <c r="S75" s="451"/>
      <c r="T75" s="451"/>
      <c r="U75" s="451"/>
      <c r="V75" s="451"/>
      <c r="W75" s="451"/>
      <c r="X75" s="451"/>
      <c r="Y75" s="59"/>
    </row>
    <row r="76" spans="1:25" ht="15" hidden="1">
      <c r="A76" s="43"/>
      <c r="B76" s="78"/>
      <c r="C76" s="77"/>
      <c r="D76" s="61"/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1"/>
      <c r="T76" s="451"/>
      <c r="U76" s="451"/>
      <c r="V76" s="451"/>
      <c r="W76" s="451"/>
      <c r="X76" s="451"/>
      <c r="Y76" s="59"/>
    </row>
    <row r="77" spans="1:25" ht="15" hidden="1">
      <c r="A77" s="43"/>
      <c r="B77" s="78"/>
      <c r="C77" s="77"/>
      <c r="D77" s="6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59"/>
    </row>
    <row r="78" spans="1:25" ht="8.25" hidden="1" customHeight="1">
      <c r="A78" s="43"/>
      <c r="B78" s="78"/>
      <c r="C78" s="77"/>
      <c r="D78" s="61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59"/>
    </row>
    <row r="79" spans="1:25" ht="21" hidden="1" customHeight="1">
      <c r="A79" s="43"/>
      <c r="B79" s="78"/>
      <c r="C79" s="77"/>
      <c r="D79" s="61"/>
      <c r="E79" s="452"/>
      <c r="F79" s="452"/>
      <c r="G79" s="452"/>
      <c r="H79" s="452"/>
      <c r="I79" s="452"/>
      <c r="J79" s="452"/>
      <c r="K79" s="452"/>
      <c r="L79" s="452"/>
      <c r="M79" s="452"/>
      <c r="N79" s="452"/>
      <c r="O79" s="452"/>
      <c r="P79" s="452"/>
      <c r="Q79" s="452"/>
      <c r="R79" s="452"/>
      <c r="S79" s="452"/>
      <c r="T79" s="452"/>
      <c r="U79" s="452"/>
      <c r="V79" s="452"/>
      <c r="W79" s="452"/>
      <c r="X79" s="452"/>
      <c r="Y79" s="59"/>
    </row>
    <row r="80" spans="1:25" ht="14.25" hidden="1" customHeight="1">
      <c r="A80" s="43"/>
      <c r="B80" s="78"/>
      <c r="C80" s="77"/>
      <c r="D80" s="61"/>
      <c r="E80" s="453"/>
      <c r="F80" s="453"/>
      <c r="G80" s="453"/>
      <c r="H80" s="453"/>
      <c r="Y80" s="59"/>
    </row>
    <row r="81" spans="1:25" ht="15" hidden="1">
      <c r="A81" s="43"/>
      <c r="B81" s="78"/>
      <c r="C81" s="77"/>
      <c r="D81" s="61"/>
      <c r="E81" s="793" t="s">
        <v>395</v>
      </c>
      <c r="F81" s="793"/>
      <c r="G81" s="793"/>
      <c r="H81" s="793"/>
      <c r="I81" s="793"/>
      <c r="J81" s="793"/>
      <c r="K81" s="793"/>
      <c r="L81" s="793"/>
      <c r="M81" s="793"/>
      <c r="N81" s="793"/>
      <c r="O81" s="793"/>
      <c r="P81" s="793"/>
      <c r="Q81" s="793"/>
      <c r="R81" s="793"/>
      <c r="S81" s="793"/>
      <c r="T81" s="793"/>
      <c r="U81" s="793"/>
      <c r="V81" s="231"/>
      <c r="W81" s="231"/>
      <c r="X81" s="231"/>
      <c r="Y81" s="59"/>
    </row>
    <row r="82" spans="1:25" ht="15" hidden="1" customHeight="1">
      <c r="A82" s="43"/>
      <c r="B82" s="78"/>
      <c r="C82" s="77"/>
      <c r="D82" s="61"/>
      <c r="E82" s="804"/>
      <c r="F82" s="804"/>
      <c r="G82" s="804"/>
      <c r="H82" s="801"/>
      <c r="I82" s="802"/>
      <c r="J82" s="802"/>
      <c r="K82" s="802"/>
      <c r="L82" s="802"/>
      <c r="M82" s="802"/>
      <c r="N82" s="802"/>
      <c r="O82" s="802"/>
      <c r="P82" s="802"/>
      <c r="Q82" s="802"/>
      <c r="R82" s="802"/>
      <c r="S82" s="802"/>
      <c r="T82" s="802"/>
      <c r="U82" s="802"/>
      <c r="V82" s="802"/>
      <c r="W82" s="802"/>
      <c r="X82" s="802"/>
      <c r="Y82" s="59"/>
    </row>
    <row r="83" spans="1:25" ht="15" hidden="1" customHeight="1">
      <c r="A83" s="43"/>
      <c r="B83" s="78"/>
      <c r="C83" s="77"/>
      <c r="D83" s="61"/>
      <c r="Y83" s="59"/>
    </row>
    <row r="84" spans="1:25" ht="15" hidden="1" customHeight="1">
      <c r="A84" s="43"/>
      <c r="B84" s="78"/>
      <c r="C84" s="77"/>
      <c r="D84" s="61"/>
      <c r="E84" s="70"/>
      <c r="F84" s="68"/>
      <c r="G84" s="69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  <c r="Y84" s="59"/>
    </row>
    <row r="85" spans="1:25" ht="15" hidden="1">
      <c r="A85" s="43"/>
      <c r="B85" s="78"/>
      <c r="C85" s="77"/>
      <c r="D85" s="61"/>
      <c r="E85" s="60"/>
      <c r="F85" s="60"/>
      <c r="G85" s="60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0"/>
      <c r="X85" s="60"/>
      <c r="Y85" s="59"/>
    </row>
    <row r="86" spans="1:25" ht="15" hidden="1">
      <c r="A86" s="43"/>
      <c r="B86" s="78"/>
      <c r="C86" s="77"/>
      <c r="D86" s="61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59"/>
    </row>
    <row r="87" spans="1:25" ht="15" hidden="1">
      <c r="A87" s="43"/>
      <c r="B87" s="78"/>
      <c r="C87" s="77"/>
      <c r="D87" s="61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59"/>
    </row>
    <row r="88" spans="1:25" ht="15" hidden="1">
      <c r="A88" s="43"/>
      <c r="B88" s="78"/>
      <c r="C88" s="77"/>
      <c r="D88" s="61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59"/>
    </row>
    <row r="89" spans="1:25" ht="15" hidden="1">
      <c r="A89" s="43"/>
      <c r="B89" s="78"/>
      <c r="C89" s="77"/>
      <c r="D89" s="61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59"/>
    </row>
    <row r="90" spans="1:25" ht="15" hidden="1">
      <c r="A90" s="43"/>
      <c r="B90" s="78"/>
      <c r="C90" s="77"/>
      <c r="D90" s="61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59"/>
    </row>
    <row r="91" spans="1:25" ht="15" hidden="1">
      <c r="A91" s="43"/>
      <c r="B91" s="78"/>
      <c r="C91" s="77"/>
      <c r="D91" s="61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59"/>
    </row>
    <row r="92" spans="1:25" ht="15" hidden="1">
      <c r="A92" s="43"/>
      <c r="B92" s="78"/>
      <c r="C92" s="77"/>
      <c r="D92" s="61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59"/>
    </row>
    <row r="93" spans="1:25" ht="15" hidden="1">
      <c r="A93" s="43"/>
      <c r="B93" s="78"/>
      <c r="C93" s="77"/>
      <c r="D93" s="61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59"/>
    </row>
    <row r="94" spans="1:25" ht="15" hidden="1">
      <c r="A94" s="43"/>
      <c r="B94" s="78"/>
      <c r="C94" s="77"/>
      <c r="D94" s="61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59"/>
    </row>
    <row r="95" spans="1:25" ht="15" hidden="1">
      <c r="A95" s="43"/>
      <c r="B95" s="78"/>
      <c r="C95" s="77"/>
      <c r="D95" s="61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59"/>
    </row>
    <row r="96" spans="1:25" ht="27" hidden="1" customHeight="1">
      <c r="A96" s="43"/>
      <c r="B96" s="78"/>
      <c r="C96" s="77"/>
      <c r="D96" s="66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59"/>
    </row>
    <row r="97" spans="1:27" ht="15" hidden="1">
      <c r="A97" s="43"/>
      <c r="B97" s="78"/>
      <c r="C97" s="77"/>
      <c r="D97" s="66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59"/>
    </row>
    <row r="98" spans="1:27" ht="25.5" hidden="1" customHeight="1">
      <c r="A98" s="43"/>
      <c r="B98" s="78"/>
      <c r="C98" s="77"/>
      <c r="D98" s="61"/>
      <c r="E98" s="805" t="s">
        <v>235</v>
      </c>
      <c r="F98" s="805"/>
      <c r="G98" s="805"/>
      <c r="H98" s="805"/>
      <c r="I98" s="805"/>
      <c r="J98" s="805"/>
      <c r="K98" s="805"/>
      <c r="L98" s="805"/>
      <c r="M98" s="805"/>
      <c r="N98" s="805"/>
      <c r="O98" s="805"/>
      <c r="P98" s="805"/>
      <c r="Q98" s="805"/>
      <c r="R98" s="805"/>
      <c r="S98" s="805"/>
      <c r="T98" s="805"/>
      <c r="U98" s="805"/>
      <c r="V98" s="805"/>
      <c r="W98" s="805"/>
      <c r="X98" s="805"/>
      <c r="Y98" s="59"/>
    </row>
    <row r="99" spans="1:27" ht="15" hidden="1" customHeight="1">
      <c r="A99" s="43"/>
      <c r="B99" s="78"/>
      <c r="C99" s="77"/>
      <c r="D99" s="61"/>
      <c r="E99" s="60"/>
      <c r="F99" s="60"/>
      <c r="G99" s="60"/>
      <c r="H99" s="63"/>
      <c r="I99" s="63"/>
      <c r="J99" s="63"/>
      <c r="K99" s="63"/>
      <c r="L99" s="63"/>
      <c r="M99" s="63"/>
      <c r="N99" s="63"/>
      <c r="O99" s="62"/>
      <c r="P99" s="62"/>
      <c r="Q99" s="62"/>
      <c r="R99" s="62"/>
      <c r="S99" s="62"/>
      <c r="T99" s="62"/>
      <c r="U99" s="60"/>
      <c r="V99" s="60"/>
      <c r="W99" s="60"/>
      <c r="X99" s="60"/>
      <c r="Y99" s="59"/>
    </row>
    <row r="100" spans="1:27" ht="15" hidden="1" customHeight="1">
      <c r="A100" s="43"/>
      <c r="B100" s="78"/>
      <c r="C100" s="77"/>
      <c r="D100" s="61"/>
      <c r="E100" s="64"/>
      <c r="F100" s="803" t="s">
        <v>234</v>
      </c>
      <c r="G100" s="803"/>
      <c r="H100" s="803"/>
      <c r="I100" s="803"/>
      <c r="J100" s="803"/>
      <c r="K100" s="803"/>
      <c r="L100" s="803"/>
      <c r="M100" s="803"/>
      <c r="N100" s="803"/>
      <c r="O100" s="803"/>
      <c r="P100" s="803"/>
      <c r="Q100" s="803"/>
      <c r="R100" s="803"/>
      <c r="S100" s="803"/>
      <c r="T100" s="62"/>
      <c r="U100" s="60"/>
      <c r="V100" s="60"/>
      <c r="W100" s="60"/>
      <c r="X100" s="60"/>
      <c r="Y100" s="59"/>
      <c r="AA100" s="79" t="s">
        <v>232</v>
      </c>
    </row>
    <row r="101" spans="1:27" ht="15" hidden="1" customHeight="1">
      <c r="A101" s="43"/>
      <c r="B101" s="78"/>
      <c r="C101" s="77"/>
      <c r="D101" s="61"/>
      <c r="E101" s="60"/>
      <c r="F101" s="60"/>
      <c r="G101" s="60"/>
      <c r="H101" s="63"/>
      <c r="I101" s="63"/>
      <c r="J101" s="63"/>
      <c r="K101" s="63"/>
      <c r="L101" s="63"/>
      <c r="M101" s="63"/>
      <c r="N101" s="63"/>
      <c r="O101" s="62"/>
      <c r="P101" s="62"/>
      <c r="Q101" s="62"/>
      <c r="R101" s="62"/>
      <c r="S101" s="62"/>
      <c r="T101" s="62"/>
      <c r="U101" s="60"/>
      <c r="V101" s="60"/>
      <c r="W101" s="60"/>
      <c r="X101" s="60"/>
      <c r="Y101" s="59"/>
    </row>
    <row r="102" spans="1:27" ht="15" hidden="1">
      <c r="A102" s="43"/>
      <c r="B102" s="78"/>
      <c r="C102" s="77"/>
      <c r="D102" s="61"/>
      <c r="E102" s="60"/>
      <c r="F102" s="803" t="s">
        <v>233</v>
      </c>
      <c r="G102" s="803"/>
      <c r="H102" s="803"/>
      <c r="I102" s="803"/>
      <c r="J102" s="803"/>
      <c r="K102" s="803"/>
      <c r="L102" s="803"/>
      <c r="M102" s="803"/>
      <c r="N102" s="803"/>
      <c r="O102" s="803"/>
      <c r="P102" s="803"/>
      <c r="Q102" s="803"/>
      <c r="R102" s="803"/>
      <c r="S102" s="803"/>
      <c r="T102" s="803"/>
      <c r="U102" s="803"/>
      <c r="V102" s="803"/>
      <c r="W102" s="803"/>
      <c r="X102" s="803"/>
      <c r="Y102" s="59"/>
    </row>
    <row r="103" spans="1:27" ht="15" hidden="1">
      <c r="A103" s="43"/>
      <c r="B103" s="78"/>
      <c r="C103" s="77"/>
      <c r="D103" s="61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59"/>
    </row>
    <row r="104" spans="1:27" ht="15" hidden="1">
      <c r="A104" s="43"/>
      <c r="B104" s="78"/>
      <c r="C104" s="77"/>
      <c r="D104" s="61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59"/>
    </row>
    <row r="105" spans="1:27" ht="15" hidden="1">
      <c r="A105" s="43"/>
      <c r="B105" s="78"/>
      <c r="C105" s="77"/>
      <c r="D105" s="61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59"/>
    </row>
    <row r="106" spans="1:27" ht="15" hidden="1">
      <c r="A106" s="43"/>
      <c r="B106" s="78"/>
      <c r="C106" s="77"/>
      <c r="D106" s="61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59"/>
    </row>
    <row r="107" spans="1:27" ht="15" hidden="1">
      <c r="A107" s="43"/>
      <c r="B107" s="78"/>
      <c r="C107" s="77"/>
      <c r="D107" s="61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59"/>
    </row>
    <row r="108" spans="1:27" ht="15" hidden="1">
      <c r="A108" s="43"/>
      <c r="B108" s="78"/>
      <c r="C108" s="77"/>
      <c r="D108" s="61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59"/>
    </row>
    <row r="109" spans="1:27" ht="15" hidden="1">
      <c r="A109" s="43"/>
      <c r="B109" s="78"/>
      <c r="C109" s="77"/>
      <c r="D109" s="61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59"/>
    </row>
    <row r="110" spans="1:27" ht="15" hidden="1">
      <c r="A110" s="43"/>
      <c r="B110" s="78"/>
      <c r="C110" s="77"/>
      <c r="D110" s="61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59"/>
    </row>
    <row r="111" spans="1:27" ht="30" hidden="1" customHeight="1">
      <c r="A111" s="43"/>
      <c r="B111" s="78"/>
      <c r="C111" s="77"/>
      <c r="D111" s="61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59"/>
    </row>
    <row r="112" spans="1:27" ht="31.5" hidden="1" customHeight="1">
      <c r="A112" s="43"/>
      <c r="B112" s="78"/>
      <c r="C112" s="77"/>
      <c r="D112" s="61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59"/>
    </row>
    <row r="113" spans="1:25" ht="15" customHeight="1">
      <c r="A113" s="43"/>
      <c r="B113" s="76"/>
      <c r="C113" s="75"/>
      <c r="D113" s="58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6"/>
    </row>
  </sheetData>
  <sheetProtection password="FA9C" sheet="1" objects="1" scenarios="1" formatColumns="0" formatRows="0"/>
  <dataConsolidate/>
  <mergeCells count="28">
    <mergeCell ref="H82:X82"/>
    <mergeCell ref="E46:X57"/>
    <mergeCell ref="E70:T70"/>
    <mergeCell ref="E60:G60"/>
    <mergeCell ref="H59:X59"/>
    <mergeCell ref="E59:G59"/>
    <mergeCell ref="E71:T71"/>
    <mergeCell ref="H61:X61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PRICE_WARM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J34"/>
  <sheetViews>
    <sheetView showGridLines="0" topLeftCell="I4" zoomScaleNormal="100" workbookViewId="0"/>
  </sheetViews>
  <sheetFormatPr defaultColWidth="10.5703125" defaultRowHeight="14.25"/>
  <cols>
    <col min="1" max="6" width="10.5703125" style="539" hidden="1" customWidth="1"/>
    <col min="7" max="8" width="9.140625" style="545" hidden="1" customWidth="1"/>
    <col min="9" max="9" width="3.7109375" style="96" customWidth="1"/>
    <col min="10" max="11" width="3.7109375" style="87" customWidth="1"/>
    <col min="12" max="12" width="12.7109375" style="36" customWidth="1"/>
    <col min="13" max="13" width="44.7109375" style="36" customWidth="1"/>
    <col min="14" max="14" width="1.7109375" style="36" hidden="1" customWidth="1"/>
    <col min="15" max="15" width="23.7109375" style="36" customWidth="1"/>
    <col min="16" max="17" width="1.7109375" style="36" hidden="1" customWidth="1"/>
    <col min="18" max="18" width="11.7109375" style="36" customWidth="1"/>
    <col min="19" max="19" width="3.7109375" style="36" customWidth="1"/>
    <col min="20" max="20" width="11.7109375" style="36" customWidth="1"/>
    <col min="21" max="21" width="8.5703125" style="36" hidden="1" customWidth="1"/>
    <col min="22" max="22" width="4.7109375" style="36" customWidth="1"/>
    <col min="23" max="23" width="115.7109375" style="36" customWidth="1"/>
    <col min="24" max="35" width="10.5703125" style="539"/>
    <col min="36" max="16384" width="10.5703125" style="36"/>
  </cols>
  <sheetData>
    <row r="1" spans="1:35" ht="14.25" hidden="1" customHeight="1"/>
    <row r="2" spans="1:35" ht="14.25" hidden="1" customHeight="1"/>
    <row r="3" spans="1:35" ht="14.25" hidden="1" customHeight="1"/>
    <row r="4" spans="1:35" ht="3" customHeight="1">
      <c r="J4" s="86"/>
      <c r="K4" s="86"/>
      <c r="L4" s="37"/>
      <c r="M4" s="37"/>
      <c r="N4" s="37"/>
      <c r="O4" s="100"/>
      <c r="P4" s="100"/>
      <c r="Q4" s="100"/>
      <c r="R4" s="100"/>
      <c r="S4" s="100"/>
      <c r="T4" s="100"/>
      <c r="U4" s="37"/>
    </row>
    <row r="5" spans="1:35" ht="22.5" customHeight="1">
      <c r="J5" s="86"/>
      <c r="K5" s="86"/>
      <c r="L5" s="895" t="s">
        <v>659</v>
      </c>
      <c r="M5" s="895"/>
      <c r="N5" s="895"/>
      <c r="O5" s="895"/>
      <c r="P5" s="895"/>
      <c r="Q5" s="895"/>
      <c r="R5" s="895"/>
      <c r="S5" s="895"/>
      <c r="T5" s="895"/>
      <c r="U5" s="487"/>
    </row>
    <row r="6" spans="1:35" ht="3" customHeight="1">
      <c r="J6" s="86"/>
      <c r="K6" s="86"/>
      <c r="L6" s="37"/>
      <c r="M6" s="37"/>
      <c r="N6" s="37"/>
      <c r="O6" s="83"/>
      <c r="P6" s="83"/>
      <c r="Q6" s="83"/>
      <c r="R6" s="83"/>
      <c r="S6" s="83"/>
      <c r="T6" s="83"/>
      <c r="U6" s="37"/>
    </row>
    <row r="7" spans="1:35" s="190" customFormat="1" ht="22.5">
      <c r="A7" s="544"/>
      <c r="B7" s="544"/>
      <c r="C7" s="544"/>
      <c r="D7" s="544"/>
      <c r="E7" s="544"/>
      <c r="F7" s="544"/>
      <c r="G7" s="544"/>
      <c r="H7" s="544"/>
      <c r="L7" s="489"/>
      <c r="M7" s="559" t="s">
        <v>503</v>
      </c>
      <c r="N7" s="584"/>
      <c r="O7" s="914" t="str">
        <f>IF(NameOrPr_ch="",IF(NameOrPr="","",NameOrPr),NameOrPr_ch)</f>
        <v>Государственный комитет Республики Башкортостан по тарифам</v>
      </c>
      <c r="P7" s="915"/>
      <c r="Q7" s="915"/>
      <c r="R7" s="915"/>
      <c r="S7" s="915"/>
      <c r="T7" s="916"/>
      <c r="U7" s="585"/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</row>
    <row r="8" spans="1:35" s="190" customFormat="1" ht="18.75">
      <c r="A8" s="544"/>
      <c r="B8" s="544"/>
      <c r="C8" s="544"/>
      <c r="D8" s="544"/>
      <c r="E8" s="544"/>
      <c r="F8" s="544"/>
      <c r="G8" s="544"/>
      <c r="H8" s="544"/>
      <c r="L8" s="489"/>
      <c r="M8" s="559" t="s">
        <v>598</v>
      </c>
      <c r="N8" s="584"/>
      <c r="O8" s="914" t="str">
        <f>IF(datePr_ch="",IF(datePr="","",datePr),datePr_ch)</f>
        <v>10.12.2018</v>
      </c>
      <c r="P8" s="915"/>
      <c r="Q8" s="915"/>
      <c r="R8" s="915"/>
      <c r="S8" s="915"/>
      <c r="T8" s="916"/>
      <c r="U8" s="585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</row>
    <row r="9" spans="1:35" s="190" customFormat="1" ht="18.75">
      <c r="A9" s="544"/>
      <c r="B9" s="544"/>
      <c r="C9" s="544"/>
      <c r="D9" s="544"/>
      <c r="E9" s="544"/>
      <c r="F9" s="544"/>
      <c r="G9" s="544"/>
      <c r="H9" s="544"/>
      <c r="L9" s="152"/>
      <c r="M9" s="559" t="s">
        <v>597</v>
      </c>
      <c r="N9" s="584"/>
      <c r="O9" s="914" t="str">
        <f>IF(numberPr_ch="",IF(numberPr="","",numberPr),numberPr_ch)</f>
        <v>532</v>
      </c>
      <c r="P9" s="915"/>
      <c r="Q9" s="915"/>
      <c r="R9" s="915"/>
      <c r="S9" s="915"/>
      <c r="T9" s="916"/>
      <c r="U9" s="585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</row>
    <row r="10" spans="1:35" s="190" customFormat="1" ht="18.75">
      <c r="A10" s="544"/>
      <c r="B10" s="544"/>
      <c r="C10" s="544"/>
      <c r="D10" s="544"/>
      <c r="E10" s="544"/>
      <c r="F10" s="544"/>
      <c r="G10" s="544"/>
      <c r="H10" s="544"/>
      <c r="L10" s="152"/>
      <c r="M10" s="559" t="s">
        <v>502</v>
      </c>
      <c r="N10" s="584"/>
      <c r="O10" s="914" t="str">
        <f>IF(IstPub_ch="",IF(IstPub="","",IstPub),IstPub_ch)</f>
        <v>сайт регулирующего органа</v>
      </c>
      <c r="P10" s="915"/>
      <c r="Q10" s="915"/>
      <c r="R10" s="915"/>
      <c r="S10" s="915"/>
      <c r="T10" s="916"/>
      <c r="U10" s="585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</row>
    <row r="11" spans="1:35" s="190" customFormat="1" ht="11.25" hidden="1" customHeight="1">
      <c r="A11" s="544"/>
      <c r="B11" s="544"/>
      <c r="C11" s="544"/>
      <c r="D11" s="544"/>
      <c r="E11" s="544"/>
      <c r="F11" s="544"/>
      <c r="G11" s="544"/>
      <c r="H11" s="544"/>
      <c r="L11" s="896"/>
      <c r="M11" s="896"/>
      <c r="N11" s="479"/>
      <c r="O11" s="917"/>
      <c r="P11" s="917"/>
      <c r="Q11" s="917"/>
      <c r="R11" s="917"/>
      <c r="S11" s="917"/>
      <c r="T11" s="917"/>
      <c r="U11" s="542" t="s">
        <v>373</v>
      </c>
      <c r="X11" s="544"/>
      <c r="Y11" s="544"/>
      <c r="Z11" s="544"/>
      <c r="AA11" s="544"/>
      <c r="AB11" s="544"/>
      <c r="AC11" s="544"/>
      <c r="AD11" s="544"/>
      <c r="AE11" s="544"/>
      <c r="AF11" s="544"/>
      <c r="AG11" s="544"/>
      <c r="AH11" s="544"/>
      <c r="AI11" s="544"/>
    </row>
    <row r="12" spans="1:35">
      <c r="J12" s="86"/>
      <c r="K12" s="86"/>
      <c r="L12" s="37"/>
      <c r="M12" s="37"/>
      <c r="N12" s="37"/>
      <c r="O12" s="918"/>
      <c r="P12" s="918"/>
      <c r="Q12" s="918"/>
      <c r="R12" s="918"/>
      <c r="S12" s="918"/>
      <c r="T12" s="918"/>
      <c r="U12" s="918"/>
    </row>
    <row r="13" spans="1:35" ht="14.25" customHeight="1">
      <c r="J13" s="86"/>
      <c r="K13" s="86"/>
      <c r="L13" s="815" t="s">
        <v>454</v>
      </c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 t="s">
        <v>455</v>
      </c>
    </row>
    <row r="14" spans="1:35" ht="14.25" customHeight="1">
      <c r="J14" s="86"/>
      <c r="K14" s="86"/>
      <c r="L14" s="879" t="s">
        <v>92</v>
      </c>
      <c r="M14" s="879" t="s">
        <v>641</v>
      </c>
      <c r="N14" s="511"/>
      <c r="O14" s="880" t="s">
        <v>643</v>
      </c>
      <c r="P14" s="881"/>
      <c r="Q14" s="881"/>
      <c r="R14" s="881"/>
      <c r="S14" s="881"/>
      <c r="T14" s="882"/>
      <c r="U14" s="890" t="s">
        <v>341</v>
      </c>
      <c r="V14" s="876" t="s">
        <v>275</v>
      </c>
      <c r="W14" s="815"/>
    </row>
    <row r="15" spans="1:35" ht="14.25" customHeight="1">
      <c r="J15" s="86"/>
      <c r="K15" s="86"/>
      <c r="L15" s="879"/>
      <c r="M15" s="879"/>
      <c r="N15" s="511"/>
      <c r="O15" s="885" t="s">
        <v>623</v>
      </c>
      <c r="P15" s="883"/>
      <c r="Q15" s="884"/>
      <c r="R15" s="888" t="s">
        <v>656</v>
      </c>
      <c r="S15" s="888"/>
      <c r="T15" s="889"/>
      <c r="U15" s="891"/>
      <c r="V15" s="877"/>
      <c r="W15" s="815"/>
    </row>
    <row r="16" spans="1:35" ht="30" customHeight="1">
      <c r="J16" s="86"/>
      <c r="K16" s="86"/>
      <c r="L16" s="879"/>
      <c r="M16" s="879"/>
      <c r="N16" s="510"/>
      <c r="O16" s="886"/>
      <c r="P16" s="104"/>
      <c r="Q16" s="104"/>
      <c r="R16" s="105" t="s">
        <v>274</v>
      </c>
      <c r="S16" s="874" t="s">
        <v>273</v>
      </c>
      <c r="T16" s="875"/>
      <c r="U16" s="892"/>
      <c r="V16" s="878"/>
      <c r="W16" s="815"/>
    </row>
    <row r="17" spans="1:36">
      <c r="J17" s="86"/>
      <c r="K17" s="528">
        <v>1</v>
      </c>
      <c r="L17" s="566" t="s">
        <v>93</v>
      </c>
      <c r="M17" s="566" t="s">
        <v>49</v>
      </c>
      <c r="N17" s="586" t="s">
        <v>49</v>
      </c>
      <c r="O17" s="567">
        <f ca="1">OFFSET(O17,0,-1)+1</f>
        <v>3</v>
      </c>
      <c r="P17" s="568">
        <f ca="1">OFFSET(P17,0,-1)</f>
        <v>3</v>
      </c>
      <c r="Q17" s="568">
        <f ca="1">OFFSET(Q17,0,-1)</f>
        <v>3</v>
      </c>
      <c r="R17" s="567">
        <f ca="1">OFFSET(R17,0,-1)+1</f>
        <v>4</v>
      </c>
      <c r="S17" s="897">
        <f ca="1">OFFSET(S17,0,-1)+1</f>
        <v>5</v>
      </c>
      <c r="T17" s="897"/>
      <c r="U17" s="567">
        <f ca="1">OFFSET(U17,0,-2)+1</f>
        <v>6</v>
      </c>
      <c r="V17" s="568">
        <f ca="1">OFFSET(V17,0,-1)</f>
        <v>6</v>
      </c>
      <c r="W17" s="567">
        <f ca="1">OFFSET(W17,0,-1)+1</f>
        <v>7</v>
      </c>
    </row>
    <row r="18" spans="1:36" ht="22.5">
      <c r="A18" s="898">
        <v>1</v>
      </c>
      <c r="B18" s="690"/>
      <c r="C18" s="690"/>
      <c r="D18" s="690"/>
      <c r="E18" s="691"/>
      <c r="F18" s="692"/>
      <c r="G18" s="690"/>
      <c r="H18" s="690"/>
      <c r="I18" s="226"/>
      <c r="J18" s="655"/>
      <c r="K18" s="695">
        <v>1</v>
      </c>
      <c r="L18" s="546">
        <f>mergeValue(A18)</f>
        <v>1</v>
      </c>
      <c r="M18" s="564" t="s">
        <v>20</v>
      </c>
      <c r="N18" s="536"/>
      <c r="O18" s="911"/>
      <c r="P18" s="911"/>
      <c r="Q18" s="911"/>
      <c r="R18" s="911"/>
      <c r="S18" s="911"/>
      <c r="T18" s="911"/>
      <c r="U18" s="911"/>
      <c r="V18" s="911"/>
      <c r="W18" s="413" t="s">
        <v>660</v>
      </c>
    </row>
    <row r="19" spans="1:36" ht="22.5">
      <c r="A19" s="898"/>
      <c r="B19" s="898">
        <v>1</v>
      </c>
      <c r="C19" s="690"/>
      <c r="D19" s="690"/>
      <c r="E19" s="692"/>
      <c r="F19" s="692"/>
      <c r="G19" s="690"/>
      <c r="H19" s="690"/>
      <c r="I19" s="654"/>
      <c r="J19" s="653"/>
      <c r="K19" s="695">
        <v>1</v>
      </c>
      <c r="L19" s="546" t="str">
        <f>mergeValue(A19) &amp;"."&amp; mergeValue(B19)</f>
        <v>1.1</v>
      </c>
      <c r="M19" s="514" t="s">
        <v>16</v>
      </c>
      <c r="N19" s="536"/>
      <c r="O19" s="911"/>
      <c r="P19" s="911"/>
      <c r="Q19" s="911"/>
      <c r="R19" s="911"/>
      <c r="S19" s="911"/>
      <c r="T19" s="911"/>
      <c r="U19" s="911"/>
      <c r="V19" s="911"/>
      <c r="W19" s="413" t="s">
        <v>478</v>
      </c>
    </row>
    <row r="20" spans="1:36" ht="22.5">
      <c r="A20" s="898"/>
      <c r="B20" s="898"/>
      <c r="C20" s="898">
        <v>1</v>
      </c>
      <c r="D20" s="690"/>
      <c r="E20" s="692"/>
      <c r="F20" s="692"/>
      <c r="G20" s="690"/>
      <c r="H20" s="690"/>
      <c r="I20" s="660"/>
      <c r="J20" s="653"/>
      <c r="K20" s="695">
        <v>1</v>
      </c>
      <c r="L20" s="546" t="str">
        <f>mergeValue(A20) &amp;"."&amp; mergeValue(B20)&amp;"."&amp; mergeValue(C20)</f>
        <v>1.1.1</v>
      </c>
      <c r="M20" s="515" t="s">
        <v>7</v>
      </c>
      <c r="N20" s="536"/>
      <c r="O20" s="911"/>
      <c r="P20" s="911"/>
      <c r="Q20" s="911"/>
      <c r="R20" s="911"/>
      <c r="S20" s="911"/>
      <c r="T20" s="911"/>
      <c r="U20" s="911"/>
      <c r="V20" s="911"/>
      <c r="W20" s="413" t="s">
        <v>635</v>
      </c>
    </row>
    <row r="21" spans="1:36" ht="22.5">
      <c r="A21" s="898"/>
      <c r="B21" s="898"/>
      <c r="C21" s="898"/>
      <c r="D21" s="898">
        <v>1</v>
      </c>
      <c r="E21" s="692"/>
      <c r="F21" s="692"/>
      <c r="G21" s="690"/>
      <c r="H21" s="690"/>
      <c r="I21" s="898">
        <v>1</v>
      </c>
      <c r="J21" s="653"/>
      <c r="K21" s="695">
        <v>1</v>
      </c>
      <c r="L21" s="546" t="str">
        <f>mergeValue(A21) &amp;"."&amp; mergeValue(B21)&amp;"."&amp; mergeValue(C21)&amp;"."&amp; mergeValue(D21)</f>
        <v>1.1.1.1</v>
      </c>
      <c r="M21" s="516" t="s">
        <v>22</v>
      </c>
      <c r="N21" s="536"/>
      <c r="O21" s="911"/>
      <c r="P21" s="911"/>
      <c r="Q21" s="911"/>
      <c r="R21" s="911"/>
      <c r="S21" s="911"/>
      <c r="T21" s="911"/>
      <c r="U21" s="911"/>
      <c r="V21" s="911"/>
      <c r="W21" s="413" t="s">
        <v>636</v>
      </c>
    </row>
    <row r="22" spans="1:36" ht="11.25" hidden="1" customHeight="1">
      <c r="A22" s="898"/>
      <c r="B22" s="898"/>
      <c r="C22" s="898"/>
      <c r="D22" s="898"/>
      <c r="E22" s="898">
        <v>1</v>
      </c>
      <c r="F22" s="692"/>
      <c r="G22" s="690"/>
      <c r="H22" s="690"/>
      <c r="I22" s="898"/>
      <c r="J22" s="692"/>
      <c r="K22" s="695">
        <v>1</v>
      </c>
      <c r="L22" s="546"/>
      <c r="M22" s="518"/>
      <c r="N22" s="196"/>
      <c r="O22" s="416"/>
      <c r="P22" s="416"/>
      <c r="Q22" s="416"/>
      <c r="R22" s="416"/>
      <c r="S22" s="416"/>
      <c r="T22" s="416"/>
      <c r="U22" s="546"/>
      <c r="V22" s="497"/>
      <c r="W22" s="522"/>
    </row>
    <row r="23" spans="1:36" ht="90">
      <c r="A23" s="898"/>
      <c r="B23" s="898"/>
      <c r="C23" s="898"/>
      <c r="D23" s="898"/>
      <c r="E23" s="898"/>
      <c r="F23" s="898">
        <v>1</v>
      </c>
      <c r="G23" s="690"/>
      <c r="H23" s="690"/>
      <c r="I23" s="898"/>
      <c r="J23" s="904"/>
      <c r="K23" s="695">
        <v>1</v>
      </c>
      <c r="L23" s="546" t="str">
        <f>mergeValue(A23) &amp;"."&amp; mergeValue(B23)&amp;"."&amp; mergeValue(C23)&amp;"."&amp; mergeValue(D23)&amp;"."&amp;  mergeValue(F23)</f>
        <v>1.1.1.1.1</v>
      </c>
      <c r="M23" s="518" t="s">
        <v>10</v>
      </c>
      <c r="N23" s="196"/>
      <c r="O23" s="900"/>
      <c r="P23" s="900"/>
      <c r="Q23" s="900"/>
      <c r="R23" s="900"/>
      <c r="S23" s="900"/>
      <c r="T23" s="900"/>
      <c r="U23" s="900"/>
      <c r="V23" s="900"/>
      <c r="W23" s="413" t="s">
        <v>637</v>
      </c>
      <c r="Y23" s="543" t="str">
        <f>strCheckUnique(Z23:Z26)</f>
        <v/>
      </c>
      <c r="AA23" s="543"/>
    </row>
    <row r="24" spans="1:36" ht="189" customHeight="1">
      <c r="A24" s="898"/>
      <c r="B24" s="898"/>
      <c r="C24" s="898"/>
      <c r="D24" s="898"/>
      <c r="E24" s="898"/>
      <c r="F24" s="898"/>
      <c r="G24" s="690">
        <v>1</v>
      </c>
      <c r="H24" s="690"/>
      <c r="I24" s="898"/>
      <c r="J24" s="904"/>
      <c r="K24" s="689"/>
      <c r="L24" s="546" t="str">
        <f>mergeValue(A24) &amp;"."&amp; mergeValue(B24)&amp;"."&amp; mergeValue(C24)&amp;"."&amp; mergeValue(D24)&amp;"."&amp;  mergeValue(F24)&amp;"."&amp;  mergeValue(G24)</f>
        <v>1.1.1.1.1.1</v>
      </c>
      <c r="M24" s="752"/>
      <c r="N24" s="540"/>
      <c r="O24" s="525"/>
      <c r="P24" s="525"/>
      <c r="Q24" s="525"/>
      <c r="R24" s="905"/>
      <c r="S24" s="894" t="s">
        <v>84</v>
      </c>
      <c r="T24" s="905"/>
      <c r="U24" s="894" t="s">
        <v>85</v>
      </c>
      <c r="V24" s="107"/>
      <c r="W24" s="869" t="s">
        <v>661</v>
      </c>
      <c r="X24" s="539" t="str">
        <f>strCheckDate(O25:V25)</f>
        <v/>
      </c>
      <c r="Y24" s="543"/>
      <c r="Z24" s="543" t="str">
        <f>IF(M24="","",M24 )</f>
        <v/>
      </c>
      <c r="AA24" s="543"/>
      <c r="AB24" s="543"/>
      <c r="AC24" s="543"/>
    </row>
    <row r="25" spans="1:36" ht="11.25" hidden="1" customHeight="1">
      <c r="A25" s="898"/>
      <c r="B25" s="898"/>
      <c r="C25" s="898"/>
      <c r="D25" s="898"/>
      <c r="E25" s="898"/>
      <c r="F25" s="898"/>
      <c r="G25" s="690"/>
      <c r="H25" s="690"/>
      <c r="I25" s="898"/>
      <c r="J25" s="904"/>
      <c r="K25" s="695">
        <v>1</v>
      </c>
      <c r="L25" s="293"/>
      <c r="M25" s="565"/>
      <c r="N25" s="540"/>
      <c r="O25" s="525"/>
      <c r="P25" s="525"/>
      <c r="Q25" s="538" t="str">
        <f>R24 &amp; "-" &amp; T24</f>
        <v>-</v>
      </c>
      <c r="R25" s="905"/>
      <c r="S25" s="894"/>
      <c r="T25" s="905"/>
      <c r="U25" s="894"/>
      <c r="V25" s="107"/>
      <c r="W25" s="870"/>
      <c r="Y25" s="543"/>
      <c r="Z25" s="543"/>
      <c r="AA25" s="543"/>
      <c r="AB25" s="543"/>
      <c r="AC25" s="543"/>
    </row>
    <row r="26" spans="1:36" customFormat="1" ht="15" customHeight="1">
      <c r="A26" s="898"/>
      <c r="B26" s="898"/>
      <c r="C26" s="898"/>
      <c r="D26" s="898"/>
      <c r="E26" s="898"/>
      <c r="F26" s="898"/>
      <c r="G26" s="690"/>
      <c r="H26" s="690"/>
      <c r="I26" s="898"/>
      <c r="J26" s="904"/>
      <c r="K26" s="695">
        <v>1</v>
      </c>
      <c r="L26" s="512"/>
      <c r="M26" s="520" t="s">
        <v>25</v>
      </c>
      <c r="N26" s="517"/>
      <c r="O26" s="513"/>
      <c r="P26" s="513"/>
      <c r="Q26" s="513"/>
      <c r="R26" s="531"/>
      <c r="S26" s="162"/>
      <c r="T26" s="526"/>
      <c r="U26" s="517"/>
      <c r="V26" s="523"/>
      <c r="W26" s="87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</row>
    <row r="27" spans="1:36" customFormat="1" ht="15" customHeight="1">
      <c r="A27" s="898"/>
      <c r="B27" s="898"/>
      <c r="C27" s="898"/>
      <c r="D27" s="898"/>
      <c r="E27" s="898"/>
      <c r="F27" s="692"/>
      <c r="G27" s="692"/>
      <c r="H27" s="690"/>
      <c r="I27" s="898"/>
      <c r="J27" s="692"/>
      <c r="K27" s="694"/>
      <c r="L27" s="512"/>
      <c r="M27" s="517" t="s">
        <v>11</v>
      </c>
      <c r="N27" s="520"/>
      <c r="O27" s="520"/>
      <c r="P27" s="520"/>
      <c r="Q27" s="520"/>
      <c r="R27" s="520"/>
      <c r="S27" s="520"/>
      <c r="T27" s="520"/>
      <c r="U27" s="520"/>
      <c r="V27" s="520"/>
      <c r="W27" s="523"/>
      <c r="X27" s="541"/>
      <c r="Y27" s="541"/>
      <c r="Z27" s="541"/>
      <c r="AA27" s="541"/>
      <c r="AB27" s="541"/>
      <c r="AC27" s="541"/>
      <c r="AD27" s="541"/>
      <c r="AE27" s="541"/>
      <c r="AF27" s="541"/>
      <c r="AG27" s="541"/>
      <c r="AH27" s="541"/>
      <c r="AI27" s="541"/>
      <c r="AJ27" s="541"/>
    </row>
    <row r="28" spans="1:36" customFormat="1" ht="15" hidden="1" customHeight="1">
      <c r="A28" s="898"/>
      <c r="B28" s="898"/>
      <c r="C28" s="898"/>
      <c r="D28" s="898"/>
      <c r="E28" s="692"/>
      <c r="F28" s="692"/>
      <c r="G28" s="692"/>
      <c r="H28" s="690"/>
      <c r="I28" s="898"/>
      <c r="J28" s="692"/>
      <c r="K28" s="694"/>
      <c r="L28" s="512"/>
      <c r="M28" s="517"/>
      <c r="N28" s="520"/>
      <c r="O28" s="520"/>
      <c r="P28" s="520"/>
      <c r="Q28" s="520"/>
      <c r="R28" s="520"/>
      <c r="S28" s="520"/>
      <c r="T28" s="520"/>
      <c r="U28" s="520"/>
      <c r="V28" s="520"/>
      <c r="W28" s="523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1"/>
    </row>
    <row r="29" spans="1:36" customFormat="1" ht="15" customHeight="1">
      <c r="A29" s="898"/>
      <c r="B29" s="898"/>
      <c r="C29" s="898"/>
      <c r="D29" s="693"/>
      <c r="E29" s="693"/>
      <c r="F29" s="692"/>
      <c r="G29" s="690"/>
      <c r="H29" s="690"/>
      <c r="I29" s="655"/>
      <c r="J29" s="85"/>
      <c r="K29" s="695">
        <v>1</v>
      </c>
      <c r="L29" s="512"/>
      <c r="M29" s="150" t="s">
        <v>17</v>
      </c>
      <c r="N29" s="149"/>
      <c r="O29" s="513"/>
      <c r="P29" s="513"/>
      <c r="Q29" s="513"/>
      <c r="R29" s="531"/>
      <c r="S29" s="162"/>
      <c r="T29" s="526"/>
      <c r="U29" s="149"/>
      <c r="V29" s="162"/>
      <c r="W29" s="523"/>
      <c r="X29" s="541"/>
      <c r="Y29" s="541"/>
      <c r="Z29" s="541"/>
      <c r="AA29" s="541"/>
      <c r="AB29" s="541"/>
      <c r="AC29" s="541"/>
      <c r="AD29" s="541"/>
      <c r="AE29" s="541"/>
      <c r="AF29" s="541"/>
      <c r="AG29" s="541"/>
      <c r="AH29" s="541"/>
      <c r="AI29" s="541"/>
    </row>
    <row r="30" spans="1:36" customFormat="1" ht="15" customHeight="1">
      <c r="A30" s="898"/>
      <c r="B30" s="898"/>
      <c r="C30" s="693"/>
      <c r="D30" s="693"/>
      <c r="E30" s="693"/>
      <c r="F30" s="693"/>
      <c r="G30" s="690"/>
      <c r="H30" s="690"/>
      <c r="I30" s="665"/>
      <c r="J30" s="85"/>
      <c r="K30" s="695">
        <v>1</v>
      </c>
      <c r="L30" s="512"/>
      <c r="M30" s="149" t="s">
        <v>18</v>
      </c>
      <c r="N30" s="149"/>
      <c r="O30" s="513"/>
      <c r="P30" s="513"/>
      <c r="Q30" s="513"/>
      <c r="R30" s="531"/>
      <c r="S30" s="162"/>
      <c r="T30" s="526"/>
      <c r="U30" s="149"/>
      <c r="V30" s="162"/>
      <c r="W30" s="523"/>
      <c r="X30" s="541"/>
      <c r="Y30" s="541"/>
      <c r="Z30" s="541"/>
      <c r="AA30" s="541"/>
      <c r="AB30" s="541"/>
      <c r="AC30" s="541"/>
      <c r="AD30" s="541"/>
      <c r="AE30" s="541"/>
      <c r="AF30" s="541"/>
      <c r="AG30" s="541"/>
      <c r="AH30" s="541"/>
      <c r="AI30" s="541"/>
    </row>
    <row r="31" spans="1:36" customFormat="1" ht="15" customHeight="1">
      <c r="A31" s="898"/>
      <c r="B31" s="693"/>
      <c r="C31" s="693"/>
      <c r="D31" s="693"/>
      <c r="E31" s="693"/>
      <c r="F31" s="693"/>
      <c r="G31" s="690"/>
      <c r="H31" s="690"/>
      <c r="I31" s="655"/>
      <c r="J31" s="85"/>
      <c r="K31" s="695">
        <v>1</v>
      </c>
      <c r="L31" s="512"/>
      <c r="M31" s="155" t="s">
        <v>19</v>
      </c>
      <c r="N31" s="149"/>
      <c r="O31" s="513"/>
      <c r="P31" s="513"/>
      <c r="Q31" s="513"/>
      <c r="R31" s="531"/>
      <c r="S31" s="162"/>
      <c r="T31" s="526"/>
      <c r="U31" s="149"/>
      <c r="V31" s="162"/>
      <c r="W31" s="523"/>
      <c r="X31" s="541"/>
      <c r="Y31" s="541"/>
      <c r="Z31" s="541"/>
      <c r="AA31" s="541"/>
      <c r="AB31" s="541"/>
      <c r="AC31" s="541"/>
      <c r="AD31" s="541"/>
      <c r="AE31" s="541"/>
      <c r="AF31" s="541"/>
      <c r="AG31" s="541"/>
      <c r="AH31" s="541"/>
      <c r="AI31" s="541"/>
    </row>
    <row r="32" spans="1:36" customFormat="1" ht="15" customHeight="1">
      <c r="L32" s="482"/>
      <c r="M32" s="165" t="s">
        <v>309</v>
      </c>
      <c r="N32" s="149"/>
      <c r="O32" s="513"/>
      <c r="P32" s="513"/>
      <c r="Q32" s="513"/>
      <c r="R32" s="531"/>
      <c r="S32" s="162"/>
      <c r="T32" s="526"/>
      <c r="U32" s="149"/>
      <c r="V32" s="162"/>
      <c r="W32" s="523"/>
      <c r="X32" s="541"/>
      <c r="Y32" s="541"/>
      <c r="Z32" s="541"/>
      <c r="AA32" s="541"/>
      <c r="AB32" s="541"/>
      <c r="AC32" s="541"/>
      <c r="AD32" s="541"/>
      <c r="AE32" s="541"/>
      <c r="AF32" s="541"/>
      <c r="AG32" s="541"/>
      <c r="AH32" s="541"/>
      <c r="AI32" s="541"/>
    </row>
    <row r="33" spans="12:23" ht="3" customHeight="1">
      <c r="L33" s="476"/>
      <c r="M33" s="476"/>
      <c r="N33" s="476"/>
      <c r="O33" s="476"/>
      <c r="P33" s="476"/>
      <c r="Q33" s="476"/>
      <c r="R33" s="476"/>
      <c r="S33" s="476"/>
      <c r="T33" s="476"/>
      <c r="U33" s="476"/>
    </row>
    <row r="34" spans="12:23" ht="106.5" customHeight="1">
      <c r="L34" s="1">
        <v>1</v>
      </c>
      <c r="M34" s="862" t="s">
        <v>662</v>
      </c>
      <c r="N34" s="862"/>
      <c r="O34" s="862"/>
      <c r="P34" s="862"/>
      <c r="Q34" s="862"/>
      <c r="R34" s="862"/>
      <c r="S34" s="862"/>
      <c r="T34" s="862"/>
      <c r="U34" s="862"/>
      <c r="V34" s="862"/>
      <c r="W34" s="862"/>
    </row>
  </sheetData>
  <sheetProtection password="FA9C" sheet="1" objects="1" scenarios="1" formatColumns="0" formatRows="0"/>
  <dataConsolidate/>
  <mergeCells count="39">
    <mergeCell ref="O20:V20"/>
    <mergeCell ref="D21:D28"/>
    <mergeCell ref="O21:V21"/>
    <mergeCell ref="E22:E27"/>
    <mergeCell ref="F23:F26"/>
    <mergeCell ref="J23:J26"/>
    <mergeCell ref="O23:V23"/>
    <mergeCell ref="R24:R25"/>
    <mergeCell ref="S24:S25"/>
    <mergeCell ref="O15:O16"/>
    <mergeCell ref="P15:Q15"/>
    <mergeCell ref="S16:T16"/>
    <mergeCell ref="I21:I28"/>
    <mergeCell ref="A18:A31"/>
    <mergeCell ref="O18:V18"/>
    <mergeCell ref="B19:B30"/>
    <mergeCell ref="O19:V19"/>
    <mergeCell ref="C20:C29"/>
    <mergeCell ref="U24:U25"/>
    <mergeCell ref="S17:T17"/>
    <mergeCell ref="T24:T25"/>
    <mergeCell ref="L5:T5"/>
    <mergeCell ref="O7:T7"/>
    <mergeCell ref="O8:T8"/>
    <mergeCell ref="L11:M11"/>
    <mergeCell ref="O11:T11"/>
    <mergeCell ref="O9:T9"/>
    <mergeCell ref="O10:T10"/>
    <mergeCell ref="O12:U12"/>
    <mergeCell ref="W24:W26"/>
    <mergeCell ref="R15:T15"/>
    <mergeCell ref="O14:T14"/>
    <mergeCell ref="M34:W34"/>
    <mergeCell ref="U14:U16"/>
    <mergeCell ref="V14:V16"/>
    <mergeCell ref="W13:W16"/>
    <mergeCell ref="L13:V13"/>
    <mergeCell ref="L14:L16"/>
    <mergeCell ref="M14:M16"/>
  </mergeCells>
  <dataValidations count="2">
    <dataValidation allowBlank="1" promptTitle="checkPeriodRange" sqref="Q25"/>
    <dataValidation type="list" allowBlank="1" showInputMessage="1" showErrorMessage="1" errorTitle="Ошибка" error="Выберите значение из списка" prompt="Выберите значение из списка" sqref="O23:V23">
      <formula1>kind_of_cons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6">
    <tabColor indexed="22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545" hidden="1" customWidth="1"/>
    <col min="2" max="4" width="3.7109375" style="539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539"/>
    <col min="12" max="12" width="11.140625" style="539" customWidth="1"/>
    <col min="13" max="20" width="10.5703125" style="539"/>
    <col min="21" max="16384" width="10.5703125" style="36"/>
  </cols>
  <sheetData>
    <row r="1" spans="1:20" ht="3" customHeight="1">
      <c r="A1" s="545" t="s">
        <v>69</v>
      </c>
    </row>
    <row r="2" spans="1:20" ht="22.5">
      <c r="F2" s="863" t="s">
        <v>492</v>
      </c>
      <c r="G2" s="864"/>
      <c r="H2" s="865"/>
      <c r="I2" s="436"/>
    </row>
    <row r="3" spans="1:20" ht="3" customHeight="1"/>
    <row r="4" spans="1:20" s="190" customFormat="1" ht="11.25">
      <c r="A4" s="544"/>
      <c r="B4" s="544"/>
      <c r="C4" s="544"/>
      <c r="D4" s="544"/>
      <c r="F4" s="815" t="s">
        <v>454</v>
      </c>
      <c r="G4" s="815"/>
      <c r="H4" s="815"/>
      <c r="I4" s="866" t="s">
        <v>455</v>
      </c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</row>
    <row r="5" spans="1:20" s="190" customFormat="1" ht="11.25" customHeight="1">
      <c r="A5" s="544"/>
      <c r="B5" s="544"/>
      <c r="C5" s="544"/>
      <c r="D5" s="544"/>
      <c r="F5" s="319" t="s">
        <v>92</v>
      </c>
      <c r="G5" s="337" t="s">
        <v>457</v>
      </c>
      <c r="H5" s="318" t="s">
        <v>442</v>
      </c>
      <c r="I5" s="866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</row>
    <row r="6" spans="1:20" s="190" customFormat="1" ht="12" customHeight="1">
      <c r="A6" s="544"/>
      <c r="B6" s="544"/>
      <c r="C6" s="544"/>
      <c r="D6" s="544"/>
      <c r="F6" s="553" t="s">
        <v>93</v>
      </c>
      <c r="G6" s="555">
        <v>2</v>
      </c>
      <c r="H6" s="556">
        <v>3</v>
      </c>
      <c r="I6" s="554">
        <v>4</v>
      </c>
      <c r="J6" s="544">
        <v>4</v>
      </c>
      <c r="K6" s="544"/>
      <c r="L6" s="544"/>
      <c r="M6" s="544"/>
      <c r="N6" s="544"/>
      <c r="O6" s="544"/>
      <c r="P6" s="544"/>
      <c r="Q6" s="544"/>
      <c r="R6" s="544"/>
      <c r="S6" s="544"/>
      <c r="T6" s="544"/>
    </row>
    <row r="7" spans="1:20" s="190" customFormat="1" ht="18.75">
      <c r="A7" s="544"/>
      <c r="B7" s="544"/>
      <c r="C7" s="544"/>
      <c r="D7" s="544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558"/>
      <c r="K7" s="544"/>
      <c r="L7" s="544"/>
      <c r="M7" s="544"/>
      <c r="N7" s="544"/>
      <c r="O7" s="544"/>
      <c r="P7" s="544"/>
      <c r="Q7" s="544"/>
      <c r="R7" s="544"/>
      <c r="S7" s="544"/>
      <c r="T7" s="544"/>
    </row>
    <row r="8" spans="1:20" s="190" customFormat="1" ht="45">
      <c r="A8" s="867">
        <v>1</v>
      </c>
      <c r="B8" s="544"/>
      <c r="C8" s="544"/>
      <c r="D8" s="544"/>
      <c r="F8" s="335" t="str">
        <f>"2." &amp;mergeValue(A8)</f>
        <v>2.1</v>
      </c>
      <c r="G8" s="417" t="s">
        <v>495</v>
      </c>
      <c r="H8" s="317"/>
      <c r="I8" s="196" t="s">
        <v>592</v>
      </c>
      <c r="J8" s="558"/>
      <c r="K8" s="544"/>
      <c r="L8" s="544"/>
      <c r="M8" s="544"/>
      <c r="N8" s="544"/>
      <c r="O8" s="544"/>
      <c r="P8" s="544"/>
      <c r="Q8" s="544"/>
      <c r="R8" s="544"/>
      <c r="S8" s="544"/>
      <c r="T8" s="544"/>
    </row>
    <row r="9" spans="1:20" s="190" customFormat="1" ht="22.5">
      <c r="A9" s="867"/>
      <c r="B9" s="544"/>
      <c r="C9" s="544"/>
      <c r="D9" s="544"/>
      <c r="F9" s="335" t="str">
        <f>"3." &amp;mergeValue(A9)</f>
        <v>3.1</v>
      </c>
      <c r="G9" s="417" t="s">
        <v>496</v>
      </c>
      <c r="H9" s="317"/>
      <c r="I9" s="196" t="s">
        <v>590</v>
      </c>
      <c r="J9" s="558"/>
      <c r="K9" s="544"/>
      <c r="L9" s="544"/>
      <c r="M9" s="544"/>
      <c r="N9" s="544"/>
      <c r="O9" s="544"/>
      <c r="P9" s="544"/>
      <c r="Q9" s="544"/>
      <c r="R9" s="544"/>
      <c r="S9" s="544"/>
      <c r="T9" s="544"/>
    </row>
    <row r="10" spans="1:20" s="190" customFormat="1" ht="22.5">
      <c r="A10" s="867"/>
      <c r="B10" s="544"/>
      <c r="C10" s="544"/>
      <c r="D10" s="544"/>
      <c r="F10" s="335" t="str">
        <f>"4."&amp;mergeValue(A10)</f>
        <v>4.1</v>
      </c>
      <c r="G10" s="417" t="s">
        <v>497</v>
      </c>
      <c r="H10" s="318" t="s">
        <v>458</v>
      </c>
      <c r="I10" s="196"/>
      <c r="J10" s="558"/>
      <c r="K10" s="544"/>
      <c r="L10" s="544"/>
      <c r="M10" s="544"/>
      <c r="N10" s="544"/>
      <c r="O10" s="544"/>
      <c r="P10" s="544"/>
      <c r="Q10" s="544"/>
      <c r="R10" s="544"/>
      <c r="S10" s="544"/>
      <c r="T10" s="544"/>
    </row>
    <row r="11" spans="1:20" s="190" customFormat="1" ht="18.75">
      <c r="A11" s="867"/>
      <c r="B11" s="867">
        <v>1</v>
      </c>
      <c r="C11" s="560"/>
      <c r="D11" s="560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558"/>
      <c r="K11" s="544"/>
      <c r="L11" s="544"/>
      <c r="M11" s="544"/>
      <c r="N11" s="544"/>
      <c r="O11" s="544"/>
      <c r="P11" s="544"/>
      <c r="Q11" s="544"/>
      <c r="R11" s="544"/>
      <c r="S11" s="544"/>
      <c r="T11" s="544"/>
    </row>
    <row r="12" spans="1:20" s="190" customFormat="1" ht="22.5">
      <c r="A12" s="867"/>
      <c r="B12" s="867"/>
      <c r="C12" s="867">
        <v>1</v>
      </c>
      <c r="D12" s="560"/>
      <c r="F12" s="335" t="str">
        <f>"4."&amp;mergeValue(A12) &amp;"."&amp;mergeValue(B12)&amp;"."&amp;mergeValue(C12)</f>
        <v>4.1.1.1</v>
      </c>
      <c r="G12" s="341" t="s">
        <v>498</v>
      </c>
      <c r="H12" s="317"/>
      <c r="I12" s="196" t="s">
        <v>501</v>
      </c>
      <c r="J12" s="558"/>
      <c r="K12" s="544"/>
      <c r="L12" s="544"/>
      <c r="M12" s="544"/>
      <c r="N12" s="544"/>
      <c r="O12" s="544"/>
      <c r="P12" s="544"/>
      <c r="Q12" s="544"/>
      <c r="R12" s="544"/>
      <c r="S12" s="544"/>
      <c r="T12" s="544"/>
    </row>
    <row r="13" spans="1:20" s="190" customFormat="1" ht="39" customHeight="1">
      <c r="A13" s="867"/>
      <c r="B13" s="867"/>
      <c r="C13" s="867"/>
      <c r="D13" s="560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/>
      <c r="I13" s="868" t="s">
        <v>593</v>
      </c>
      <c r="J13" s="558"/>
      <c r="K13" s="544"/>
      <c r="L13" s="544"/>
      <c r="M13" s="544"/>
      <c r="N13" s="544"/>
      <c r="O13" s="544"/>
      <c r="P13" s="544"/>
      <c r="Q13" s="544"/>
      <c r="R13" s="544"/>
      <c r="S13" s="544"/>
      <c r="T13" s="544"/>
    </row>
    <row r="14" spans="1:20" s="190" customFormat="1" ht="18.75">
      <c r="A14" s="867"/>
      <c r="B14" s="867"/>
      <c r="C14" s="867"/>
      <c r="D14" s="560"/>
      <c r="F14" s="338"/>
      <c r="G14" s="150" t="s">
        <v>4</v>
      </c>
      <c r="H14" s="343"/>
      <c r="I14" s="868"/>
      <c r="J14" s="558"/>
      <c r="K14" s="544"/>
      <c r="L14" s="544"/>
      <c r="M14" s="544"/>
      <c r="N14" s="544"/>
      <c r="O14" s="544"/>
      <c r="P14" s="544"/>
      <c r="Q14" s="544"/>
      <c r="R14" s="544"/>
      <c r="S14" s="544"/>
      <c r="T14" s="544"/>
    </row>
    <row r="15" spans="1:20" s="190" customFormat="1" ht="18.75">
      <c r="A15" s="867"/>
      <c r="B15" s="867"/>
      <c r="C15" s="560"/>
      <c r="D15" s="560"/>
      <c r="F15" s="421"/>
      <c r="G15" s="195" t="s">
        <v>403</v>
      </c>
      <c r="H15" s="422"/>
      <c r="I15" s="423"/>
      <c r="J15" s="558"/>
      <c r="K15" s="544"/>
      <c r="L15" s="544"/>
      <c r="M15" s="544"/>
      <c r="N15" s="544"/>
      <c r="O15" s="544"/>
      <c r="P15" s="544"/>
      <c r="Q15" s="544"/>
      <c r="R15" s="544"/>
      <c r="S15" s="544"/>
      <c r="T15" s="544"/>
    </row>
    <row r="16" spans="1:20" s="190" customFormat="1" ht="18.75">
      <c r="A16" s="867"/>
      <c r="B16" s="544"/>
      <c r="C16" s="544"/>
      <c r="D16" s="544"/>
      <c r="F16" s="338"/>
      <c r="G16" s="155" t="s">
        <v>507</v>
      </c>
      <c r="H16" s="339"/>
      <c r="I16" s="340"/>
      <c r="J16" s="558"/>
      <c r="K16" s="544"/>
      <c r="L16" s="544"/>
      <c r="M16" s="544"/>
      <c r="N16" s="544"/>
      <c r="O16" s="544"/>
      <c r="P16" s="544"/>
      <c r="Q16" s="544"/>
      <c r="R16" s="544"/>
      <c r="S16" s="544"/>
      <c r="T16" s="544"/>
    </row>
    <row r="17" spans="1:20" s="190" customFormat="1" ht="18.75">
      <c r="A17" s="544"/>
      <c r="B17" s="544"/>
      <c r="C17" s="544"/>
      <c r="D17" s="544"/>
      <c r="F17" s="338"/>
      <c r="G17" s="165" t="s">
        <v>506</v>
      </c>
      <c r="H17" s="339"/>
      <c r="I17" s="340"/>
      <c r="J17" s="558"/>
      <c r="K17" s="544"/>
      <c r="L17" s="544"/>
      <c r="M17" s="544"/>
      <c r="N17" s="544"/>
      <c r="O17" s="544"/>
      <c r="P17" s="544"/>
      <c r="Q17" s="544"/>
      <c r="R17" s="544"/>
      <c r="S17" s="544"/>
      <c r="T17" s="544"/>
    </row>
    <row r="18" spans="1:20" s="326" customFormat="1" ht="3" customHeight="1">
      <c r="A18" s="557"/>
      <c r="B18" s="557"/>
      <c r="C18" s="557"/>
      <c r="D18" s="557"/>
      <c r="F18" s="345"/>
      <c r="G18" s="346"/>
      <c r="H18" s="347"/>
      <c r="I18" s="348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</row>
    <row r="19" spans="1:20" s="326" customFormat="1" ht="15" customHeight="1">
      <c r="A19" s="557"/>
      <c r="B19" s="557"/>
      <c r="C19" s="557"/>
      <c r="D19" s="557"/>
      <c r="F19" s="325"/>
      <c r="G19" s="862" t="s">
        <v>595</v>
      </c>
      <c r="H19" s="862"/>
      <c r="I19" s="226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6">
    <tabColor rgb="FFEAEBEE"/>
    <pageSetUpPr fitToPage="1"/>
  </sheetPr>
  <dimension ref="A1:AH34"/>
  <sheetViews>
    <sheetView showGridLines="0" topLeftCell="I4" zoomScaleNormal="100" workbookViewId="0"/>
  </sheetViews>
  <sheetFormatPr defaultColWidth="10.5703125" defaultRowHeight="14.25"/>
  <cols>
    <col min="1" max="6" width="10.5703125" style="36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6" customWidth="1"/>
    <col min="13" max="13" width="44.7109375" style="36" customWidth="1"/>
    <col min="14" max="14" width="2.140625" style="36" hidden="1" customWidth="1"/>
    <col min="15" max="17" width="23.7109375" style="36" hidden="1" customWidth="1"/>
    <col min="18" max="18" width="11.7109375" style="36" customWidth="1"/>
    <col min="19" max="19" width="3.7109375" style="36" customWidth="1"/>
    <col min="20" max="20" width="11.7109375" style="36" customWidth="1"/>
    <col min="21" max="21" width="8.5703125" style="36" hidden="1" customWidth="1"/>
    <col min="22" max="22" width="4.7109375" style="36" customWidth="1"/>
    <col min="23" max="23" width="115.7109375" style="36" customWidth="1"/>
    <col min="24" max="26" width="10.5703125" style="490"/>
    <col min="27" max="27" width="10.140625" style="490" customWidth="1"/>
    <col min="28" max="34" width="10.5703125" style="490"/>
    <col min="35" max="16384" width="10.5703125" style="36"/>
  </cols>
  <sheetData>
    <row r="1" spans="7:34" hidden="1"/>
    <row r="2" spans="7:34" hidden="1"/>
    <row r="3" spans="7:34" hidden="1"/>
    <row r="4" spans="7:34" ht="3" customHeight="1">
      <c r="J4" s="86"/>
      <c r="K4" s="86"/>
      <c r="L4" s="37"/>
      <c r="M4" s="37"/>
      <c r="N4" s="37"/>
      <c r="O4" s="100"/>
      <c r="P4" s="100"/>
      <c r="Q4" s="100"/>
      <c r="R4" s="100"/>
      <c r="S4" s="100"/>
      <c r="T4" s="100"/>
      <c r="U4" s="37"/>
    </row>
    <row r="5" spans="7:34" ht="22.5" customHeight="1">
      <c r="J5" s="86"/>
      <c r="K5" s="86"/>
      <c r="L5" s="895" t="s">
        <v>659</v>
      </c>
      <c r="M5" s="895"/>
      <c r="N5" s="895"/>
      <c r="O5" s="895"/>
      <c r="P5" s="895"/>
      <c r="Q5" s="895"/>
      <c r="R5" s="895"/>
      <c r="S5" s="895"/>
      <c r="T5" s="895"/>
      <c r="U5" s="487"/>
    </row>
    <row r="6" spans="7:34" ht="3" customHeight="1">
      <c r="J6" s="86"/>
      <c r="K6" s="86"/>
      <c r="L6" s="37"/>
      <c r="M6" s="37"/>
      <c r="N6" s="37"/>
      <c r="O6" s="83"/>
      <c r="P6" s="83"/>
      <c r="Q6" s="83"/>
      <c r="R6" s="83"/>
      <c r="S6" s="83"/>
      <c r="T6" s="83"/>
      <c r="U6" s="37"/>
    </row>
    <row r="7" spans="7:34" ht="22.5">
      <c r="J7" s="86"/>
      <c r="K7" s="86"/>
      <c r="L7" s="37"/>
      <c r="M7" s="559" t="s">
        <v>503</v>
      </c>
      <c r="N7" s="584"/>
      <c r="O7" s="914" t="str">
        <f>IF(NameOrPr_ch="",IF(NameOrPr="","",NameOrPr),NameOrPr_ch)</f>
        <v>Государственный комитет Республики Башкортостан по тарифам</v>
      </c>
      <c r="P7" s="915"/>
      <c r="Q7" s="915"/>
      <c r="R7" s="915"/>
      <c r="S7" s="915"/>
      <c r="T7" s="916"/>
      <c r="U7" s="587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</row>
    <row r="8" spans="7:34" s="190" customFormat="1" ht="18.75">
      <c r="G8" s="481"/>
      <c r="H8" s="481"/>
      <c r="L8" s="489"/>
      <c r="M8" s="559" t="s">
        <v>598</v>
      </c>
      <c r="N8" s="584"/>
      <c r="O8" s="914" t="str">
        <f>IF(datePr_ch="",IF(datePr="","",datePr),datePr_ch)</f>
        <v>10.12.2018</v>
      </c>
      <c r="P8" s="915"/>
      <c r="Q8" s="915"/>
      <c r="R8" s="915"/>
      <c r="S8" s="915"/>
      <c r="T8" s="916"/>
      <c r="U8" s="58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</row>
    <row r="9" spans="7:34" s="190" customFormat="1" ht="18.75">
      <c r="G9" s="481"/>
      <c r="H9" s="481"/>
      <c r="L9" s="152"/>
      <c r="M9" s="559" t="s">
        <v>597</v>
      </c>
      <c r="N9" s="584"/>
      <c r="O9" s="914" t="str">
        <f>IF(numberPr_ch="",IF(numberPr="","",numberPr),numberPr_ch)</f>
        <v>532</v>
      </c>
      <c r="P9" s="915"/>
      <c r="Q9" s="915"/>
      <c r="R9" s="915"/>
      <c r="S9" s="915"/>
      <c r="T9" s="916"/>
      <c r="U9" s="58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</row>
    <row r="10" spans="7:34" s="190" customFormat="1" ht="18.75">
      <c r="G10" s="481"/>
      <c r="H10" s="481"/>
      <c r="L10" s="152"/>
      <c r="M10" s="559" t="s">
        <v>502</v>
      </c>
      <c r="N10" s="584"/>
      <c r="O10" s="914" t="str">
        <f>IF(IstPub_ch="",IF(IstPub="","",IstPub),IstPub_ch)</f>
        <v>сайт регулирующего органа</v>
      </c>
      <c r="P10" s="915"/>
      <c r="Q10" s="915"/>
      <c r="R10" s="915"/>
      <c r="S10" s="915"/>
      <c r="T10" s="916"/>
      <c r="U10" s="58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</row>
    <row r="11" spans="7:34" s="190" customFormat="1" ht="11.25" hidden="1">
      <c r="G11" s="481"/>
      <c r="H11" s="481"/>
      <c r="L11" s="896"/>
      <c r="M11" s="896"/>
      <c r="N11" s="479"/>
      <c r="O11" s="919"/>
      <c r="P11" s="919"/>
      <c r="Q11" s="919"/>
      <c r="R11" s="919"/>
      <c r="S11" s="919"/>
      <c r="T11" s="919"/>
      <c r="U11" s="493" t="s">
        <v>373</v>
      </c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</row>
    <row r="12" spans="7:34">
      <c r="J12" s="86"/>
      <c r="K12" s="86"/>
      <c r="L12" s="37"/>
      <c r="M12" s="37"/>
      <c r="N12" s="37"/>
      <c r="O12" s="918"/>
      <c r="P12" s="918"/>
      <c r="Q12" s="918"/>
      <c r="R12" s="918"/>
      <c r="S12" s="918"/>
      <c r="T12" s="918"/>
      <c r="U12" s="918"/>
    </row>
    <row r="13" spans="7:34">
      <c r="J13" s="86"/>
      <c r="K13" s="86"/>
      <c r="L13" s="815" t="s">
        <v>454</v>
      </c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 t="s">
        <v>455</v>
      </c>
    </row>
    <row r="14" spans="7:34" ht="14.25" customHeight="1">
      <c r="J14" s="86"/>
      <c r="K14" s="86"/>
      <c r="L14" s="879" t="s">
        <v>92</v>
      </c>
      <c r="M14" s="879" t="s">
        <v>641</v>
      </c>
      <c r="N14" s="511"/>
      <c r="O14" s="880" t="s">
        <v>643</v>
      </c>
      <c r="P14" s="881"/>
      <c r="Q14" s="881"/>
      <c r="R14" s="881"/>
      <c r="S14" s="881"/>
      <c r="T14" s="882"/>
      <c r="U14" s="890" t="s">
        <v>341</v>
      </c>
      <c r="V14" s="876" t="s">
        <v>275</v>
      </c>
      <c r="W14" s="815"/>
    </row>
    <row r="15" spans="7:34" ht="14.25" customHeight="1">
      <c r="J15" s="86"/>
      <c r="K15" s="86"/>
      <c r="L15" s="879"/>
      <c r="M15" s="879"/>
      <c r="N15" s="511"/>
      <c r="O15" s="885" t="s">
        <v>607</v>
      </c>
      <c r="P15" s="883" t="s">
        <v>271</v>
      </c>
      <c r="Q15" s="884"/>
      <c r="R15" s="888" t="s">
        <v>656</v>
      </c>
      <c r="S15" s="888"/>
      <c r="T15" s="889"/>
      <c r="U15" s="891"/>
      <c r="V15" s="877"/>
      <c r="W15" s="815"/>
      <c r="X15" s="539"/>
      <c r="Y15" s="539"/>
      <c r="Z15" s="539"/>
      <c r="AA15" s="539"/>
      <c r="AB15" s="539"/>
      <c r="AC15" s="539"/>
      <c r="AD15" s="539"/>
      <c r="AE15" s="539"/>
      <c r="AF15" s="539"/>
      <c r="AG15" s="539"/>
      <c r="AH15" s="539"/>
    </row>
    <row r="16" spans="7:34" ht="33.75">
      <c r="J16" s="86"/>
      <c r="K16" s="86"/>
      <c r="L16" s="879"/>
      <c r="M16" s="879"/>
      <c r="N16" s="510"/>
      <c r="O16" s="886"/>
      <c r="P16" s="104" t="s">
        <v>767</v>
      </c>
      <c r="Q16" s="104" t="s">
        <v>768</v>
      </c>
      <c r="R16" s="105" t="s">
        <v>274</v>
      </c>
      <c r="S16" s="874" t="s">
        <v>273</v>
      </c>
      <c r="T16" s="875"/>
      <c r="U16" s="892"/>
      <c r="V16" s="878"/>
      <c r="W16" s="815"/>
    </row>
    <row r="17" spans="1:34">
      <c r="J17" s="86"/>
      <c r="K17" s="480">
        <v>1</v>
      </c>
      <c r="L17" s="42" t="s">
        <v>93</v>
      </c>
      <c r="M17" s="42" t="s">
        <v>49</v>
      </c>
      <c r="N17" s="486" t="s">
        <v>49</v>
      </c>
      <c r="O17" s="478">
        <f ca="1">OFFSET(O17,0,-1)+1</f>
        <v>3</v>
      </c>
      <c r="P17" s="478">
        <f ca="1">OFFSET(P17,0,-1)+1</f>
        <v>4</v>
      </c>
      <c r="Q17" s="478">
        <f ca="1">OFFSET(Q17,0,-1)+1</f>
        <v>5</v>
      </c>
      <c r="R17" s="478">
        <f ca="1">OFFSET(R17,0,-1)+1</f>
        <v>6</v>
      </c>
      <c r="S17" s="897">
        <f ca="1">OFFSET(S17,0,-1)+1</f>
        <v>7</v>
      </c>
      <c r="T17" s="897"/>
      <c r="U17" s="478">
        <f ca="1">OFFSET(U17,0,-2)+1</f>
        <v>8</v>
      </c>
      <c r="V17" s="485">
        <f ca="1">OFFSET(V17,0,-1)</f>
        <v>8</v>
      </c>
      <c r="W17" s="478">
        <f ca="1">OFFSET(W17,0,-1)+1</f>
        <v>9</v>
      </c>
    </row>
    <row r="18" spans="1:34" ht="22.5">
      <c r="A18" s="898">
        <v>1</v>
      </c>
      <c r="B18" s="698"/>
      <c r="C18" s="698"/>
      <c r="D18" s="698"/>
      <c r="E18" s="699"/>
      <c r="F18" s="700"/>
      <c r="G18" s="700"/>
      <c r="H18" s="700"/>
      <c r="I18" s="226"/>
      <c r="J18" s="655"/>
      <c r="K18" s="661"/>
      <c r="L18" s="546">
        <f>mergeValue(A18)</f>
        <v>1</v>
      </c>
      <c r="M18" s="564" t="s">
        <v>20</v>
      </c>
      <c r="N18" s="536"/>
      <c r="O18" s="911"/>
      <c r="P18" s="911"/>
      <c r="Q18" s="911"/>
      <c r="R18" s="911"/>
      <c r="S18" s="911"/>
      <c r="T18" s="911"/>
      <c r="U18" s="911"/>
      <c r="V18" s="911"/>
      <c r="W18" s="413" t="s">
        <v>660</v>
      </c>
    </row>
    <row r="19" spans="1:34" ht="22.5">
      <c r="A19" s="898"/>
      <c r="B19" s="898">
        <v>1</v>
      </c>
      <c r="C19" s="698"/>
      <c r="D19" s="698"/>
      <c r="E19" s="700"/>
      <c r="F19" s="700"/>
      <c r="G19" s="700"/>
      <c r="H19" s="700"/>
      <c r="I19" s="654"/>
      <c r="J19" s="653"/>
      <c r="K19" s="656"/>
      <c r="L19" s="546" t="str">
        <f>mergeValue(A19) &amp;"."&amp; mergeValue(B19)</f>
        <v>1.1</v>
      </c>
      <c r="M19" s="514" t="s">
        <v>16</v>
      </c>
      <c r="N19" s="536"/>
      <c r="O19" s="911"/>
      <c r="P19" s="911"/>
      <c r="Q19" s="911"/>
      <c r="R19" s="911"/>
      <c r="S19" s="911"/>
      <c r="T19" s="911"/>
      <c r="U19" s="911"/>
      <c r="V19" s="911"/>
      <c r="W19" s="413" t="s">
        <v>478</v>
      </c>
    </row>
    <row r="20" spans="1:34" ht="22.5">
      <c r="A20" s="898"/>
      <c r="B20" s="898"/>
      <c r="C20" s="898">
        <v>1</v>
      </c>
      <c r="D20" s="698"/>
      <c r="E20" s="700"/>
      <c r="F20" s="700"/>
      <c r="G20" s="700"/>
      <c r="H20" s="700"/>
      <c r="I20" s="660"/>
      <c r="J20" s="653"/>
      <c r="K20" s="656"/>
      <c r="L20" s="546" t="str">
        <f>mergeValue(A20) &amp;"."&amp; mergeValue(B20)&amp;"."&amp; mergeValue(C20)</f>
        <v>1.1.1</v>
      </c>
      <c r="M20" s="515" t="s">
        <v>7</v>
      </c>
      <c r="N20" s="536"/>
      <c r="O20" s="911"/>
      <c r="P20" s="911"/>
      <c r="Q20" s="911"/>
      <c r="R20" s="911"/>
      <c r="S20" s="911"/>
      <c r="T20" s="911"/>
      <c r="U20" s="911"/>
      <c r="V20" s="911"/>
      <c r="W20" s="413" t="s">
        <v>635</v>
      </c>
    </row>
    <row r="21" spans="1:34" ht="22.5">
      <c r="A21" s="898"/>
      <c r="B21" s="898"/>
      <c r="C21" s="898"/>
      <c r="D21" s="898">
        <v>1</v>
      </c>
      <c r="E21" s="700"/>
      <c r="F21" s="700"/>
      <c r="G21" s="700"/>
      <c r="H21" s="700"/>
      <c r="I21" s="660"/>
      <c r="J21" s="653"/>
      <c r="K21" s="656"/>
      <c r="L21" s="546" t="str">
        <f>mergeValue(A21) &amp;"."&amp; mergeValue(B21)&amp;"."&amp; mergeValue(C21)&amp;"."&amp; mergeValue(D21)</f>
        <v>1.1.1.1</v>
      </c>
      <c r="M21" s="516" t="s">
        <v>22</v>
      </c>
      <c r="N21" s="536"/>
      <c r="O21" s="911"/>
      <c r="P21" s="911"/>
      <c r="Q21" s="911"/>
      <c r="R21" s="911"/>
      <c r="S21" s="911"/>
      <c r="T21" s="911"/>
      <c r="U21" s="911"/>
      <c r="V21" s="911"/>
      <c r="W21" s="413" t="s">
        <v>636</v>
      </c>
    </row>
    <row r="22" spans="1:34" ht="11.25" hidden="1" customHeight="1">
      <c r="A22" s="898"/>
      <c r="B22" s="898"/>
      <c r="C22" s="898"/>
      <c r="D22" s="898"/>
      <c r="E22" s="898">
        <v>1</v>
      </c>
      <c r="F22" s="700"/>
      <c r="G22" s="700"/>
      <c r="H22" s="698">
        <v>1</v>
      </c>
      <c r="I22" s="898">
        <v>1</v>
      </c>
      <c r="J22" s="700"/>
      <c r="K22" s="702"/>
      <c r="L22" s="546"/>
      <c r="M22" s="518"/>
      <c r="N22" s="196"/>
      <c r="O22" s="416"/>
      <c r="P22" s="416"/>
      <c r="Q22" s="416"/>
      <c r="R22" s="416"/>
      <c r="S22" s="416"/>
      <c r="T22" s="416"/>
      <c r="U22" s="416"/>
      <c r="V22" s="498"/>
      <c r="W22" s="522"/>
    </row>
    <row r="23" spans="1:34" ht="90">
      <c r="A23" s="898"/>
      <c r="B23" s="898"/>
      <c r="C23" s="898"/>
      <c r="D23" s="898"/>
      <c r="E23" s="898"/>
      <c r="F23" s="898">
        <v>1</v>
      </c>
      <c r="G23" s="698"/>
      <c r="H23" s="698"/>
      <c r="I23" s="898"/>
      <c r="J23" s="898">
        <v>1</v>
      </c>
      <c r="K23" s="703"/>
      <c r="L23" s="546" t="str">
        <f>mergeValue(A23) &amp;"."&amp; mergeValue(B23)&amp;"."&amp; mergeValue(C23)&amp;"."&amp; mergeValue(D23)&amp;"."&amp;  mergeValue(F23)</f>
        <v>1.1.1.1.1</v>
      </c>
      <c r="M23" s="519" t="s">
        <v>10</v>
      </c>
      <c r="N23" s="196"/>
      <c r="O23" s="900"/>
      <c r="P23" s="900"/>
      <c r="Q23" s="900"/>
      <c r="R23" s="900"/>
      <c r="S23" s="900"/>
      <c r="T23" s="900"/>
      <c r="U23" s="900"/>
      <c r="V23" s="900"/>
      <c r="W23" s="413" t="s">
        <v>637</v>
      </c>
      <c r="Y23" s="494" t="str">
        <f>strCheckUnique(Z23:Z26)</f>
        <v/>
      </c>
      <c r="AA23" s="494"/>
    </row>
    <row r="24" spans="1:34" ht="189" customHeight="1">
      <c r="A24" s="898"/>
      <c r="B24" s="898"/>
      <c r="C24" s="898"/>
      <c r="D24" s="898"/>
      <c r="E24" s="898"/>
      <c r="F24" s="898"/>
      <c r="G24" s="698">
        <v>1</v>
      </c>
      <c r="H24" s="698"/>
      <c r="I24" s="898"/>
      <c r="J24" s="898"/>
      <c r="K24" s="703">
        <v>1</v>
      </c>
      <c r="L24" s="546" t="str">
        <f>mergeValue(A24) &amp;"."&amp; mergeValue(B24)&amp;"."&amp; mergeValue(C24)&amp;"."&amp; mergeValue(D24)&amp;"."&amp; mergeValue(F24)&amp;"."&amp; mergeValue(G24)</f>
        <v>1.1.1.1.1.1</v>
      </c>
      <c r="M24" s="752"/>
      <c r="N24" s="540"/>
      <c r="O24" s="525"/>
      <c r="P24" s="525"/>
      <c r="Q24" s="772"/>
      <c r="R24" s="905"/>
      <c r="S24" s="894" t="s">
        <v>84</v>
      </c>
      <c r="T24" s="905"/>
      <c r="U24" s="894" t="s">
        <v>85</v>
      </c>
      <c r="V24" s="535"/>
      <c r="W24" s="869" t="s">
        <v>661</v>
      </c>
      <c r="X24" s="490" t="str">
        <f>strCheckDate(O25:V25)</f>
        <v/>
      </c>
      <c r="Y24" s="494"/>
      <c r="Z24" s="494" t="str">
        <f>IF(M24="","",M24 )</f>
        <v/>
      </c>
      <c r="AA24" s="494"/>
      <c r="AB24" s="494"/>
      <c r="AC24" s="494"/>
    </row>
    <row r="25" spans="1:34" ht="11.25" hidden="1">
      <c r="A25" s="898"/>
      <c r="B25" s="898"/>
      <c r="C25" s="898"/>
      <c r="D25" s="898"/>
      <c r="E25" s="898"/>
      <c r="F25" s="898"/>
      <c r="G25" s="698"/>
      <c r="H25" s="698"/>
      <c r="I25" s="898"/>
      <c r="J25" s="898"/>
      <c r="K25" s="703"/>
      <c r="L25" s="293"/>
      <c r="M25" s="565"/>
      <c r="N25" s="540"/>
      <c r="O25" s="525"/>
      <c r="P25" s="525"/>
      <c r="Q25" s="538" t="str">
        <f>R24 &amp; "-" &amp; T24</f>
        <v>-</v>
      </c>
      <c r="R25" s="893"/>
      <c r="S25" s="894"/>
      <c r="T25" s="893"/>
      <c r="U25" s="894"/>
      <c r="V25" s="535"/>
      <c r="W25" s="870"/>
    </row>
    <row r="26" spans="1:34" customFormat="1" ht="15" customHeight="1">
      <c r="A26" s="898"/>
      <c r="B26" s="898"/>
      <c r="C26" s="898"/>
      <c r="D26" s="898"/>
      <c r="E26" s="898"/>
      <c r="F26" s="898"/>
      <c r="G26" s="700"/>
      <c r="H26" s="698"/>
      <c r="I26" s="898"/>
      <c r="J26" s="898"/>
      <c r="K26" s="702"/>
      <c r="L26" s="512"/>
      <c r="M26" s="520" t="s">
        <v>25</v>
      </c>
      <c r="N26" s="517"/>
      <c r="O26" s="513"/>
      <c r="P26" s="513"/>
      <c r="Q26" s="513"/>
      <c r="R26" s="531"/>
      <c r="S26" s="162"/>
      <c r="T26" s="526"/>
      <c r="U26" s="517"/>
      <c r="V26" s="523"/>
      <c r="W26" s="87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</row>
    <row r="27" spans="1:34" customFormat="1" ht="15" customHeight="1">
      <c r="A27" s="898"/>
      <c r="B27" s="898"/>
      <c r="C27" s="898"/>
      <c r="D27" s="898"/>
      <c r="E27" s="898"/>
      <c r="F27" s="700"/>
      <c r="G27" s="700"/>
      <c r="H27" s="698"/>
      <c r="I27" s="898"/>
      <c r="J27" s="700"/>
      <c r="K27" s="702"/>
      <c r="L27" s="512"/>
      <c r="M27" s="517" t="s">
        <v>11</v>
      </c>
      <c r="N27" s="150"/>
      <c r="O27" s="513"/>
      <c r="P27" s="513"/>
      <c r="Q27" s="513"/>
      <c r="R27" s="531"/>
      <c r="S27" s="162"/>
      <c r="T27" s="526"/>
      <c r="U27" s="150"/>
      <c r="V27" s="162"/>
      <c r="W27" s="523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</row>
    <row r="28" spans="1:34" customFormat="1" ht="0.2" customHeight="1">
      <c r="A28" s="898"/>
      <c r="B28" s="898"/>
      <c r="C28" s="898"/>
      <c r="D28" s="898"/>
      <c r="E28" s="701"/>
      <c r="F28" s="700"/>
      <c r="G28" s="700"/>
      <c r="H28" s="700"/>
      <c r="I28" s="655"/>
      <c r="J28" s="85"/>
      <c r="K28" s="661"/>
      <c r="L28" s="512"/>
      <c r="M28" s="517"/>
      <c r="N28" s="149"/>
      <c r="O28" s="513"/>
      <c r="P28" s="513"/>
      <c r="Q28" s="513"/>
      <c r="R28" s="531"/>
      <c r="S28" s="162"/>
      <c r="T28" s="526"/>
      <c r="U28" s="149"/>
      <c r="V28" s="162"/>
      <c r="W28" s="523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</row>
    <row r="29" spans="1:34" customFormat="1" ht="15" customHeight="1">
      <c r="A29" s="898"/>
      <c r="B29" s="898"/>
      <c r="C29" s="898"/>
      <c r="D29" s="701"/>
      <c r="E29" s="701"/>
      <c r="F29" s="700"/>
      <c r="G29" s="700"/>
      <c r="H29" s="700"/>
      <c r="I29" s="655"/>
      <c r="J29" s="85"/>
      <c r="K29" s="661"/>
      <c r="L29" s="512"/>
      <c r="M29" s="150" t="s">
        <v>17</v>
      </c>
      <c r="N29" s="149"/>
      <c r="O29" s="513"/>
      <c r="P29" s="513"/>
      <c r="Q29" s="513"/>
      <c r="R29" s="531"/>
      <c r="S29" s="162"/>
      <c r="T29" s="526"/>
      <c r="U29" s="149"/>
      <c r="V29" s="162"/>
      <c r="W29" s="523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</row>
    <row r="30" spans="1:34" customFormat="1" ht="15" customHeight="1">
      <c r="A30" s="898"/>
      <c r="B30" s="898"/>
      <c r="C30" s="701"/>
      <c r="D30" s="701"/>
      <c r="E30" s="701"/>
      <c r="F30" s="701"/>
      <c r="G30" s="704"/>
      <c r="H30" s="655"/>
      <c r="I30" s="665"/>
      <c r="J30" s="85"/>
      <c r="K30" s="666"/>
      <c r="L30" s="512"/>
      <c r="M30" s="149" t="s">
        <v>18</v>
      </c>
      <c r="N30" s="149"/>
      <c r="O30" s="513"/>
      <c r="P30" s="513"/>
      <c r="Q30" s="513"/>
      <c r="R30" s="531"/>
      <c r="S30" s="162"/>
      <c r="T30" s="526"/>
      <c r="U30" s="149"/>
      <c r="V30" s="162"/>
      <c r="W30" s="523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</row>
    <row r="31" spans="1:34" customFormat="1" ht="15" customHeight="1">
      <c r="A31" s="898"/>
      <c r="B31" s="701"/>
      <c r="C31" s="701"/>
      <c r="D31" s="701"/>
      <c r="E31" s="701"/>
      <c r="F31" s="701"/>
      <c r="G31" s="704"/>
      <c r="H31" s="655"/>
      <c r="I31" s="655"/>
      <c r="J31" s="85"/>
      <c r="K31" s="661"/>
      <c r="L31" s="512"/>
      <c r="M31" s="155" t="s">
        <v>19</v>
      </c>
      <c r="N31" s="149"/>
      <c r="O31" s="513"/>
      <c r="P31" s="513"/>
      <c r="Q31" s="513"/>
      <c r="R31" s="531"/>
      <c r="S31" s="162"/>
      <c r="T31" s="526"/>
      <c r="U31" s="149"/>
      <c r="V31" s="162"/>
      <c r="W31" s="523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</row>
    <row r="32" spans="1:34" customFormat="1" ht="15" customHeight="1">
      <c r="L32" s="482"/>
      <c r="M32" s="165" t="s">
        <v>309</v>
      </c>
      <c r="N32" s="149"/>
      <c r="O32" s="513"/>
      <c r="P32" s="513"/>
      <c r="Q32" s="513"/>
      <c r="R32" s="531"/>
      <c r="S32" s="162"/>
      <c r="T32" s="526"/>
      <c r="U32" s="149"/>
      <c r="V32" s="162"/>
      <c r="W32" s="523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</row>
    <row r="33" spans="12:23" ht="3" customHeight="1">
      <c r="L33" s="476"/>
      <c r="M33" s="476"/>
      <c r="N33" s="476"/>
      <c r="O33" s="476"/>
      <c r="P33" s="476"/>
      <c r="Q33" s="476"/>
      <c r="R33" s="476"/>
      <c r="S33" s="476"/>
      <c r="T33" s="476"/>
      <c r="U33" s="476"/>
    </row>
    <row r="34" spans="12:23" ht="123.75" customHeight="1">
      <c r="L34" s="1">
        <v>1</v>
      </c>
      <c r="M34" s="862" t="s">
        <v>662</v>
      </c>
      <c r="N34" s="862"/>
      <c r="O34" s="862"/>
      <c r="P34" s="862"/>
      <c r="Q34" s="862"/>
      <c r="R34" s="862"/>
      <c r="S34" s="862"/>
      <c r="T34" s="862"/>
      <c r="U34" s="862"/>
      <c r="V34" s="862"/>
      <c r="W34" s="862"/>
    </row>
  </sheetData>
  <sheetProtection password="FA9C" sheet="1" objects="1" scenarios="1" formatColumns="0" formatRows="0"/>
  <dataConsolidate/>
  <mergeCells count="39">
    <mergeCell ref="D21:D28"/>
    <mergeCell ref="O21:V21"/>
    <mergeCell ref="E22:E27"/>
    <mergeCell ref="I22:I27"/>
    <mergeCell ref="F23:F26"/>
    <mergeCell ref="J23:J26"/>
    <mergeCell ref="O23:V23"/>
    <mergeCell ref="R24:R25"/>
    <mergeCell ref="S24:S25"/>
    <mergeCell ref="O12:U12"/>
    <mergeCell ref="A18:A31"/>
    <mergeCell ref="O18:V18"/>
    <mergeCell ref="B19:B30"/>
    <mergeCell ref="O19:V19"/>
    <mergeCell ref="C20:C29"/>
    <mergeCell ref="S16:T16"/>
    <mergeCell ref="T24:T25"/>
    <mergeCell ref="U24:U25"/>
    <mergeCell ref="O20:V20"/>
    <mergeCell ref="R15:T15"/>
    <mergeCell ref="S17:T17"/>
    <mergeCell ref="W13:W16"/>
    <mergeCell ref="L5:T5"/>
    <mergeCell ref="O9:T9"/>
    <mergeCell ref="O10:T10"/>
    <mergeCell ref="O7:T7"/>
    <mergeCell ref="O8:T8"/>
    <mergeCell ref="L11:M11"/>
    <mergeCell ref="O11:T11"/>
    <mergeCell ref="M34:W34"/>
    <mergeCell ref="W24:W26"/>
    <mergeCell ref="L13:V13"/>
    <mergeCell ref="L14:L16"/>
    <mergeCell ref="M14:M16"/>
    <mergeCell ref="O14:T14"/>
    <mergeCell ref="U14:U16"/>
    <mergeCell ref="V14:V16"/>
    <mergeCell ref="O15:O16"/>
    <mergeCell ref="P15:Q15"/>
  </mergeCells>
  <dataValidations count="3">
    <dataValidation allowBlank="1" showInputMessage="1" showErrorMessage="1" prompt="Для выбора выполните двойной щелчок левой клавиши мыши по соответствующей ячейке." sqref="U24"/>
    <dataValidation allowBlank="1" promptTitle="checkPeriodRange" sqref="Q25"/>
    <dataValidation type="list" allowBlank="1" showInputMessage="1" showErrorMessage="1" errorTitle="Ошибка" error="Выберите значение из списка" prompt="Выберите значение из списка" sqref="O23:V23">
      <formula1>kind_of_cons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7">
    <tabColor indexed="22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545" hidden="1" customWidth="1"/>
    <col min="2" max="4" width="3.7109375" style="539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539"/>
    <col min="12" max="12" width="11.140625" style="539" customWidth="1"/>
    <col min="13" max="20" width="10.5703125" style="539"/>
    <col min="21" max="16384" width="10.5703125" style="36"/>
  </cols>
  <sheetData>
    <row r="1" spans="1:20" ht="3" customHeight="1">
      <c r="A1" s="545" t="s">
        <v>183</v>
      </c>
    </row>
    <row r="2" spans="1:20" ht="22.5">
      <c r="F2" s="863" t="s">
        <v>492</v>
      </c>
      <c r="G2" s="864"/>
      <c r="H2" s="865"/>
      <c r="I2" s="436"/>
    </row>
    <row r="3" spans="1:20" ht="3" customHeight="1"/>
    <row r="4" spans="1:20" s="190" customFormat="1" ht="11.25">
      <c r="A4" s="544"/>
      <c r="B4" s="544"/>
      <c r="C4" s="544"/>
      <c r="D4" s="544"/>
      <c r="F4" s="815" t="s">
        <v>454</v>
      </c>
      <c r="G4" s="815"/>
      <c r="H4" s="815"/>
      <c r="I4" s="866" t="s">
        <v>455</v>
      </c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</row>
    <row r="5" spans="1:20" s="190" customFormat="1" ht="11.25" customHeight="1">
      <c r="A5" s="544"/>
      <c r="B5" s="544"/>
      <c r="C5" s="544"/>
      <c r="D5" s="544"/>
      <c r="F5" s="319" t="s">
        <v>92</v>
      </c>
      <c r="G5" s="337" t="s">
        <v>457</v>
      </c>
      <c r="H5" s="318" t="s">
        <v>442</v>
      </c>
      <c r="I5" s="866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</row>
    <row r="6" spans="1:20" s="190" customFormat="1" ht="12" customHeight="1">
      <c r="A6" s="544"/>
      <c r="B6" s="544"/>
      <c r="C6" s="544"/>
      <c r="D6" s="544"/>
      <c r="F6" s="553" t="s">
        <v>93</v>
      </c>
      <c r="G6" s="555">
        <v>2</v>
      </c>
      <c r="H6" s="556">
        <v>3</v>
      </c>
      <c r="I6" s="554">
        <v>4</v>
      </c>
      <c r="J6" s="544">
        <v>4</v>
      </c>
      <c r="K6" s="544"/>
      <c r="L6" s="544"/>
      <c r="M6" s="544"/>
      <c r="N6" s="544"/>
      <c r="O6" s="544"/>
      <c r="P6" s="544"/>
      <c r="Q6" s="544"/>
      <c r="R6" s="544"/>
      <c r="S6" s="544"/>
      <c r="T6" s="544"/>
    </row>
    <row r="7" spans="1:20" s="190" customFormat="1" ht="18.75">
      <c r="A7" s="544"/>
      <c r="B7" s="544"/>
      <c r="C7" s="544"/>
      <c r="D7" s="544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558"/>
      <c r="K7" s="544"/>
      <c r="L7" s="544"/>
      <c r="M7" s="544"/>
      <c r="N7" s="544"/>
      <c r="O7" s="544"/>
      <c r="P7" s="544"/>
      <c r="Q7" s="544"/>
      <c r="R7" s="544"/>
      <c r="S7" s="544"/>
      <c r="T7" s="544"/>
    </row>
    <row r="8" spans="1:20" s="190" customFormat="1" ht="45">
      <c r="A8" s="867">
        <v>1</v>
      </c>
      <c r="B8" s="544"/>
      <c r="C8" s="544"/>
      <c r="D8" s="544"/>
      <c r="F8" s="335" t="str">
        <f>"2." &amp;mergeValue(A8)</f>
        <v>2.1</v>
      </c>
      <c r="G8" s="417" t="s">
        <v>495</v>
      </c>
      <c r="H8" s="317"/>
      <c r="I8" s="196" t="s">
        <v>592</v>
      </c>
      <c r="J8" s="558"/>
      <c r="K8" s="544"/>
      <c r="L8" s="544"/>
      <c r="M8" s="544"/>
      <c r="N8" s="544"/>
      <c r="O8" s="544"/>
      <c r="P8" s="544"/>
      <c r="Q8" s="544"/>
      <c r="R8" s="544"/>
      <c r="S8" s="544"/>
      <c r="T8" s="544"/>
    </row>
    <row r="9" spans="1:20" s="190" customFormat="1" ht="22.5">
      <c r="A9" s="867"/>
      <c r="B9" s="544"/>
      <c r="C9" s="544"/>
      <c r="D9" s="544"/>
      <c r="F9" s="335" t="str">
        <f>"3." &amp;mergeValue(A9)</f>
        <v>3.1</v>
      </c>
      <c r="G9" s="417" t="s">
        <v>496</v>
      </c>
      <c r="H9" s="317"/>
      <c r="I9" s="196" t="s">
        <v>590</v>
      </c>
      <c r="J9" s="558"/>
      <c r="K9" s="544"/>
      <c r="L9" s="544"/>
      <c r="M9" s="544"/>
      <c r="N9" s="544"/>
      <c r="O9" s="544"/>
      <c r="P9" s="544"/>
      <c r="Q9" s="544"/>
      <c r="R9" s="544"/>
      <c r="S9" s="544"/>
      <c r="T9" s="544"/>
    </row>
    <row r="10" spans="1:20" s="190" customFormat="1" ht="22.5">
      <c r="A10" s="867"/>
      <c r="B10" s="544"/>
      <c r="C10" s="544"/>
      <c r="D10" s="544"/>
      <c r="F10" s="335" t="str">
        <f>"4."&amp;mergeValue(A10)</f>
        <v>4.1</v>
      </c>
      <c r="G10" s="417" t="s">
        <v>497</v>
      </c>
      <c r="H10" s="318" t="s">
        <v>458</v>
      </c>
      <c r="I10" s="196"/>
      <c r="J10" s="558"/>
      <c r="K10" s="544"/>
      <c r="L10" s="544"/>
      <c r="M10" s="544"/>
      <c r="N10" s="544"/>
      <c r="O10" s="544"/>
      <c r="P10" s="544"/>
      <c r="Q10" s="544"/>
      <c r="R10" s="544"/>
      <c r="S10" s="544"/>
      <c r="T10" s="544"/>
    </row>
    <row r="11" spans="1:20" s="190" customFormat="1" ht="18.75">
      <c r="A11" s="867"/>
      <c r="B11" s="867">
        <v>1</v>
      </c>
      <c r="C11" s="560"/>
      <c r="D11" s="560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558"/>
      <c r="K11" s="544"/>
      <c r="L11" s="544"/>
      <c r="M11" s="544"/>
      <c r="N11" s="544"/>
      <c r="O11" s="544"/>
      <c r="P11" s="544"/>
      <c r="Q11" s="544"/>
      <c r="R11" s="544"/>
      <c r="S11" s="544"/>
      <c r="T11" s="544"/>
    </row>
    <row r="12" spans="1:20" s="190" customFormat="1" ht="22.5">
      <c r="A12" s="867"/>
      <c r="B12" s="867"/>
      <c r="C12" s="867">
        <v>1</v>
      </c>
      <c r="D12" s="560"/>
      <c r="F12" s="335" t="str">
        <f>"4."&amp;mergeValue(A12) &amp;"."&amp;mergeValue(B12)&amp;"."&amp;mergeValue(C12)</f>
        <v>4.1.1.1</v>
      </c>
      <c r="G12" s="341" t="s">
        <v>498</v>
      </c>
      <c r="H12" s="317"/>
      <c r="I12" s="196" t="s">
        <v>501</v>
      </c>
      <c r="J12" s="558"/>
      <c r="K12" s="544"/>
      <c r="L12" s="544"/>
      <c r="M12" s="544"/>
      <c r="N12" s="544"/>
      <c r="O12" s="544"/>
      <c r="P12" s="544"/>
      <c r="Q12" s="544"/>
      <c r="R12" s="544"/>
      <c r="S12" s="544"/>
      <c r="T12" s="544"/>
    </row>
    <row r="13" spans="1:20" s="190" customFormat="1" ht="39" customHeight="1">
      <c r="A13" s="867"/>
      <c r="B13" s="867"/>
      <c r="C13" s="867"/>
      <c r="D13" s="560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/>
      <c r="I13" s="868" t="s">
        <v>593</v>
      </c>
      <c r="J13" s="558"/>
      <c r="K13" s="544"/>
      <c r="L13" s="544"/>
      <c r="M13" s="544"/>
      <c r="N13" s="544"/>
      <c r="O13" s="544"/>
      <c r="P13" s="544"/>
      <c r="Q13" s="544"/>
      <c r="R13" s="544"/>
      <c r="S13" s="544"/>
      <c r="T13" s="544"/>
    </row>
    <row r="14" spans="1:20" s="190" customFormat="1" ht="18.75">
      <c r="A14" s="867"/>
      <c r="B14" s="867"/>
      <c r="C14" s="867"/>
      <c r="D14" s="560"/>
      <c r="F14" s="338"/>
      <c r="G14" s="150" t="s">
        <v>4</v>
      </c>
      <c r="H14" s="343"/>
      <c r="I14" s="868"/>
      <c r="J14" s="558"/>
      <c r="K14" s="544"/>
      <c r="L14" s="544"/>
      <c r="M14" s="544"/>
      <c r="N14" s="544"/>
      <c r="O14" s="544"/>
      <c r="P14" s="544"/>
      <c r="Q14" s="544"/>
      <c r="R14" s="544"/>
      <c r="S14" s="544"/>
      <c r="T14" s="544"/>
    </row>
    <row r="15" spans="1:20" s="190" customFormat="1" ht="18.75">
      <c r="A15" s="867"/>
      <c r="B15" s="867"/>
      <c r="C15" s="560"/>
      <c r="D15" s="560"/>
      <c r="F15" s="421"/>
      <c r="G15" s="195" t="s">
        <v>403</v>
      </c>
      <c r="H15" s="422"/>
      <c r="I15" s="423"/>
      <c r="J15" s="558"/>
      <c r="K15" s="544"/>
      <c r="L15" s="544"/>
      <c r="M15" s="544"/>
      <c r="N15" s="544"/>
      <c r="O15" s="544"/>
      <c r="P15" s="544"/>
      <c r="Q15" s="544"/>
      <c r="R15" s="544"/>
      <c r="S15" s="544"/>
      <c r="T15" s="544"/>
    </row>
    <row r="16" spans="1:20" s="190" customFormat="1" ht="18.75">
      <c r="A16" s="867"/>
      <c r="B16" s="544"/>
      <c r="C16" s="544"/>
      <c r="D16" s="544"/>
      <c r="F16" s="338"/>
      <c r="G16" s="155" t="s">
        <v>507</v>
      </c>
      <c r="H16" s="339"/>
      <c r="I16" s="340"/>
      <c r="J16" s="558"/>
      <c r="K16" s="544"/>
      <c r="L16" s="544"/>
      <c r="M16" s="544"/>
      <c r="N16" s="544"/>
      <c r="O16" s="544"/>
      <c r="P16" s="544"/>
      <c r="Q16" s="544"/>
      <c r="R16" s="544"/>
      <c r="S16" s="544"/>
      <c r="T16" s="544"/>
    </row>
    <row r="17" spans="1:20" s="190" customFormat="1" ht="18.75">
      <c r="A17" s="544"/>
      <c r="B17" s="544"/>
      <c r="C17" s="544"/>
      <c r="D17" s="544"/>
      <c r="F17" s="338"/>
      <c r="G17" s="165" t="s">
        <v>506</v>
      </c>
      <c r="H17" s="339"/>
      <c r="I17" s="340"/>
      <c r="J17" s="558"/>
      <c r="K17" s="544"/>
      <c r="L17" s="544"/>
      <c r="M17" s="544"/>
      <c r="N17" s="544"/>
      <c r="O17" s="544"/>
      <c r="P17" s="544"/>
      <c r="Q17" s="544"/>
      <c r="R17" s="544"/>
      <c r="S17" s="544"/>
      <c r="T17" s="544"/>
    </row>
    <row r="18" spans="1:20" s="326" customFormat="1" ht="3" customHeight="1">
      <c r="A18" s="557"/>
      <c r="B18" s="557"/>
      <c r="C18" s="557"/>
      <c r="D18" s="557"/>
      <c r="F18" s="345"/>
      <c r="G18" s="346"/>
      <c r="H18" s="347"/>
      <c r="I18" s="348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</row>
    <row r="19" spans="1:20" s="326" customFormat="1" ht="15" customHeight="1">
      <c r="A19" s="557"/>
      <c r="B19" s="557"/>
      <c r="C19" s="557"/>
      <c r="D19" s="557"/>
      <c r="F19" s="325"/>
      <c r="G19" s="862" t="s">
        <v>595</v>
      </c>
      <c r="H19" s="862"/>
      <c r="I19" s="226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7">
    <tabColor rgb="FFEAEBEE"/>
    <pageSetUpPr fitToPage="1"/>
  </sheetPr>
  <dimension ref="A1:AI34"/>
  <sheetViews>
    <sheetView showGridLines="0" topLeftCell="I4" zoomScaleNormal="100" workbookViewId="0"/>
  </sheetViews>
  <sheetFormatPr defaultColWidth="10.5703125" defaultRowHeight="14.25"/>
  <cols>
    <col min="1" max="6" width="10.5703125" style="490" hidden="1" customWidth="1"/>
    <col min="7" max="8" width="9.140625" style="496" hidden="1" customWidth="1"/>
    <col min="9" max="9" width="3.7109375" style="96" customWidth="1"/>
    <col min="10" max="11" width="3.7109375" style="87" customWidth="1"/>
    <col min="12" max="12" width="12.7109375" style="36" customWidth="1"/>
    <col min="13" max="13" width="44.7109375" style="36" customWidth="1"/>
    <col min="14" max="14" width="2" style="36" hidden="1" customWidth="1"/>
    <col min="15" max="17" width="23.7109375" style="36" hidden="1" customWidth="1"/>
    <col min="18" max="18" width="11.7109375" style="36" customWidth="1"/>
    <col min="19" max="19" width="3.7109375" style="36" customWidth="1"/>
    <col min="20" max="20" width="11.7109375" style="36" customWidth="1"/>
    <col min="21" max="21" width="8.5703125" style="36" hidden="1" customWidth="1"/>
    <col min="22" max="22" width="4.7109375" style="36" customWidth="1"/>
    <col min="23" max="23" width="115.7109375" style="36" customWidth="1"/>
    <col min="24" max="34" width="10.5703125" style="490"/>
    <col min="35" max="16384" width="10.5703125" style="36"/>
  </cols>
  <sheetData>
    <row r="1" spans="1:34" hidden="1"/>
    <row r="2" spans="1:34" hidden="1"/>
    <row r="3" spans="1:34" hidden="1"/>
    <row r="4" spans="1:34" ht="3" customHeight="1">
      <c r="J4" s="86"/>
      <c r="K4" s="86"/>
      <c r="L4" s="37"/>
      <c r="M4" s="37"/>
      <c r="N4" s="37"/>
      <c r="O4" s="100"/>
      <c r="P4" s="100"/>
      <c r="Q4" s="100"/>
      <c r="R4" s="100"/>
      <c r="S4" s="100"/>
      <c r="T4" s="100"/>
      <c r="U4" s="37"/>
    </row>
    <row r="5" spans="1:34" ht="22.5" customHeight="1">
      <c r="J5" s="86"/>
      <c r="K5" s="86"/>
      <c r="L5" s="895" t="s">
        <v>659</v>
      </c>
      <c r="M5" s="895"/>
      <c r="N5" s="895"/>
      <c r="O5" s="895"/>
      <c r="P5" s="895"/>
      <c r="Q5" s="895"/>
      <c r="R5" s="895"/>
      <c r="S5" s="895"/>
      <c r="T5" s="895"/>
      <c r="U5" s="487"/>
    </row>
    <row r="6" spans="1:34" ht="3" customHeight="1">
      <c r="J6" s="86"/>
      <c r="K6" s="86"/>
      <c r="L6" s="37"/>
      <c r="M6" s="37"/>
      <c r="N6" s="37"/>
      <c r="O6" s="83"/>
      <c r="P6" s="83"/>
      <c r="Q6" s="83"/>
      <c r="R6" s="83"/>
      <c r="S6" s="83"/>
      <c r="T6" s="83"/>
      <c r="U6" s="37"/>
    </row>
    <row r="7" spans="1:34" s="190" customFormat="1" ht="22.5">
      <c r="A7" s="495"/>
      <c r="B7" s="495"/>
      <c r="C7" s="495"/>
      <c r="D7" s="495"/>
      <c r="E7" s="495"/>
      <c r="F7" s="495"/>
      <c r="G7" s="495"/>
      <c r="H7" s="495"/>
      <c r="L7" s="489"/>
      <c r="M7" s="559" t="s">
        <v>503</v>
      </c>
      <c r="N7" s="584"/>
      <c r="O7" s="914" t="str">
        <f>IF(NameOrPr_ch="",IF(NameOrPr="","",NameOrPr),NameOrPr_ch)</f>
        <v>Государственный комитет Республики Башкортостан по тарифам</v>
      </c>
      <c r="P7" s="915"/>
      <c r="Q7" s="915"/>
      <c r="R7" s="915"/>
      <c r="S7" s="915"/>
      <c r="T7" s="916"/>
      <c r="U7" s="58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</row>
    <row r="8" spans="1:34" s="190" customFormat="1" ht="18.75">
      <c r="A8" s="544"/>
      <c r="B8" s="544"/>
      <c r="C8" s="544"/>
      <c r="D8" s="544"/>
      <c r="E8" s="544"/>
      <c r="F8" s="544"/>
      <c r="G8" s="544"/>
      <c r="H8" s="544"/>
      <c r="L8" s="489"/>
      <c r="M8" s="559" t="s">
        <v>598</v>
      </c>
      <c r="N8" s="584"/>
      <c r="O8" s="914" t="str">
        <f>IF(datePr_ch="",IF(datePr="","",datePr),datePr_ch)</f>
        <v>10.12.2018</v>
      </c>
      <c r="P8" s="915"/>
      <c r="Q8" s="915"/>
      <c r="R8" s="915"/>
      <c r="S8" s="915"/>
      <c r="T8" s="916"/>
      <c r="U8" s="585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</row>
    <row r="9" spans="1:34" s="190" customFormat="1" ht="18.75">
      <c r="A9" s="495"/>
      <c r="B9" s="495"/>
      <c r="C9" s="495"/>
      <c r="D9" s="495"/>
      <c r="E9" s="495"/>
      <c r="F9" s="495"/>
      <c r="G9" s="495"/>
      <c r="H9" s="495"/>
      <c r="L9" s="152"/>
      <c r="M9" s="559" t="s">
        <v>597</v>
      </c>
      <c r="N9" s="584"/>
      <c r="O9" s="914" t="str">
        <f>IF(numberPr_ch="",IF(numberPr="","",numberPr),numberPr_ch)</f>
        <v>532</v>
      </c>
      <c r="P9" s="915"/>
      <c r="Q9" s="915"/>
      <c r="R9" s="915"/>
      <c r="S9" s="915"/>
      <c r="T9" s="916"/>
      <c r="U9" s="58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</row>
    <row r="10" spans="1:34" s="190" customFormat="1" ht="18.75">
      <c r="A10" s="495"/>
      <c r="B10" s="495"/>
      <c r="C10" s="495"/>
      <c r="D10" s="495"/>
      <c r="E10" s="495"/>
      <c r="F10" s="495"/>
      <c r="G10" s="495"/>
      <c r="H10" s="495"/>
      <c r="L10" s="152"/>
      <c r="M10" s="559" t="s">
        <v>502</v>
      </c>
      <c r="N10" s="584"/>
      <c r="O10" s="914" t="str">
        <f>IF(IstPub_ch="",IF(IstPub="","",IstPub),IstPub_ch)</f>
        <v>сайт регулирующего органа</v>
      </c>
      <c r="P10" s="915"/>
      <c r="Q10" s="915"/>
      <c r="R10" s="915"/>
      <c r="S10" s="915"/>
      <c r="T10" s="916"/>
      <c r="U10" s="58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</row>
    <row r="11" spans="1:34" s="190" customFormat="1" ht="11.25" hidden="1">
      <c r="A11" s="495"/>
      <c r="B11" s="495"/>
      <c r="C11" s="495"/>
      <c r="D11" s="495"/>
      <c r="E11" s="495"/>
      <c r="F11" s="495"/>
      <c r="G11" s="495"/>
      <c r="H11" s="495"/>
      <c r="L11" s="152"/>
      <c r="M11" s="152"/>
      <c r="N11" s="479"/>
      <c r="O11" s="488"/>
      <c r="P11" s="488"/>
      <c r="Q11" s="488"/>
      <c r="R11" s="488"/>
      <c r="S11" s="488"/>
      <c r="T11" s="488"/>
      <c r="U11" s="493" t="s">
        <v>373</v>
      </c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</row>
    <row r="12" spans="1:34" ht="15" customHeight="1">
      <c r="J12" s="86"/>
      <c r="K12" s="86"/>
      <c r="L12" s="37"/>
      <c r="M12" s="37"/>
      <c r="N12" s="37"/>
      <c r="O12" s="918"/>
      <c r="P12" s="918"/>
      <c r="Q12" s="918"/>
      <c r="R12" s="918"/>
      <c r="S12" s="918"/>
      <c r="T12" s="918"/>
      <c r="U12" s="918"/>
    </row>
    <row r="13" spans="1:34">
      <c r="J13" s="86"/>
      <c r="K13" s="86"/>
      <c r="L13" s="815" t="s">
        <v>454</v>
      </c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 t="s">
        <v>455</v>
      </c>
    </row>
    <row r="14" spans="1:34" ht="14.25" customHeight="1">
      <c r="J14" s="86"/>
      <c r="K14" s="86"/>
      <c r="L14" s="879" t="s">
        <v>92</v>
      </c>
      <c r="M14" s="879" t="s">
        <v>641</v>
      </c>
      <c r="N14" s="511"/>
      <c r="O14" s="880" t="s">
        <v>643</v>
      </c>
      <c r="P14" s="881"/>
      <c r="Q14" s="881"/>
      <c r="R14" s="881"/>
      <c r="S14" s="881"/>
      <c r="T14" s="882"/>
      <c r="U14" s="890" t="s">
        <v>341</v>
      </c>
      <c r="V14" s="876" t="s">
        <v>275</v>
      </c>
      <c r="W14" s="815"/>
    </row>
    <row r="15" spans="1:34" ht="14.25" customHeight="1">
      <c r="A15" s="539"/>
      <c r="B15" s="539"/>
      <c r="C15" s="539"/>
      <c r="D15" s="539"/>
      <c r="E15" s="539"/>
      <c r="F15" s="539"/>
      <c r="G15" s="545"/>
      <c r="H15" s="545"/>
      <c r="J15" s="86"/>
      <c r="K15" s="86"/>
      <c r="L15" s="879"/>
      <c r="M15" s="879"/>
      <c r="N15" s="511"/>
      <c r="O15" s="885" t="s">
        <v>774</v>
      </c>
      <c r="P15" s="883" t="s">
        <v>271</v>
      </c>
      <c r="Q15" s="884"/>
      <c r="R15" s="888" t="s">
        <v>656</v>
      </c>
      <c r="S15" s="888"/>
      <c r="T15" s="889"/>
      <c r="U15" s="891"/>
      <c r="V15" s="877"/>
      <c r="W15" s="815"/>
      <c r="X15" s="539"/>
      <c r="Y15" s="539"/>
      <c r="Z15" s="539"/>
      <c r="AA15" s="539"/>
      <c r="AB15" s="539"/>
      <c r="AC15" s="539"/>
      <c r="AD15" s="539"/>
      <c r="AE15" s="539"/>
      <c r="AF15" s="539"/>
      <c r="AG15" s="539"/>
      <c r="AH15" s="539"/>
    </row>
    <row r="16" spans="1:34" ht="33.75">
      <c r="J16" s="86"/>
      <c r="K16" s="86"/>
      <c r="L16" s="879"/>
      <c r="M16" s="879"/>
      <c r="N16" s="510"/>
      <c r="O16" s="886"/>
      <c r="P16" s="104" t="s">
        <v>767</v>
      </c>
      <c r="Q16" s="104" t="s">
        <v>768</v>
      </c>
      <c r="R16" s="105" t="s">
        <v>274</v>
      </c>
      <c r="S16" s="874" t="s">
        <v>273</v>
      </c>
      <c r="T16" s="875"/>
      <c r="U16" s="892"/>
      <c r="V16" s="878"/>
      <c r="W16" s="815"/>
    </row>
    <row r="17" spans="1:35">
      <c r="J17" s="86"/>
      <c r="K17" s="480">
        <v>1</v>
      </c>
      <c r="L17" s="42" t="s">
        <v>93</v>
      </c>
      <c r="M17" s="42" t="s">
        <v>49</v>
      </c>
      <c r="N17" s="486" t="s">
        <v>49</v>
      </c>
      <c r="O17" s="478">
        <f ca="1">OFFSET(O17,0,-1)+1</f>
        <v>3</v>
      </c>
      <c r="P17" s="478">
        <f ca="1">OFFSET(P17,0,-1)+1</f>
        <v>4</v>
      </c>
      <c r="Q17" s="478">
        <f ca="1">OFFSET(Q17,0,-1)+1</f>
        <v>5</v>
      </c>
      <c r="R17" s="478">
        <f ca="1">OFFSET(R17,0,-1)+1</f>
        <v>6</v>
      </c>
      <c r="S17" s="897">
        <f ca="1">OFFSET(S17,0,-1)+1</f>
        <v>7</v>
      </c>
      <c r="T17" s="897"/>
      <c r="U17" s="478">
        <f ca="1">OFFSET(U17,0,-2)+1</f>
        <v>8</v>
      </c>
      <c r="V17" s="569">
        <f ca="1">OFFSET(V17,0,-1)</f>
        <v>8</v>
      </c>
      <c r="W17" s="478">
        <f ca="1">OFFSET(W17,0,-1)+1</f>
        <v>9</v>
      </c>
    </row>
    <row r="18" spans="1:35" ht="22.5">
      <c r="A18" s="898">
        <v>1</v>
      </c>
      <c r="B18" s="705"/>
      <c r="C18" s="705"/>
      <c r="D18" s="705"/>
      <c r="E18" s="706"/>
      <c r="F18" s="707"/>
      <c r="G18" s="707"/>
      <c r="H18" s="707"/>
      <c r="I18" s="226"/>
      <c r="J18" s="655"/>
      <c r="K18" s="661"/>
      <c r="L18" s="546">
        <f>mergeValue(A18)</f>
        <v>1</v>
      </c>
      <c r="M18" s="564" t="s">
        <v>20</v>
      </c>
      <c r="N18" s="536"/>
      <c r="O18" s="911"/>
      <c r="P18" s="911"/>
      <c r="Q18" s="911"/>
      <c r="R18" s="911"/>
      <c r="S18" s="911"/>
      <c r="T18" s="911"/>
      <c r="U18" s="911"/>
      <c r="V18" s="911"/>
      <c r="W18" s="413" t="s">
        <v>660</v>
      </c>
    </row>
    <row r="19" spans="1:35" ht="22.5">
      <c r="A19" s="898"/>
      <c r="B19" s="898">
        <v>1</v>
      </c>
      <c r="C19" s="705"/>
      <c r="D19" s="705"/>
      <c r="E19" s="707"/>
      <c r="F19" s="707"/>
      <c r="G19" s="707"/>
      <c r="H19" s="707"/>
      <c r="I19" s="654"/>
      <c r="J19" s="653"/>
      <c r="K19" s="656"/>
      <c r="L19" s="546" t="str">
        <f>mergeValue(A19) &amp;"."&amp; mergeValue(B19)</f>
        <v>1.1</v>
      </c>
      <c r="M19" s="514" t="s">
        <v>16</v>
      </c>
      <c r="N19" s="536"/>
      <c r="O19" s="911"/>
      <c r="P19" s="911"/>
      <c r="Q19" s="911"/>
      <c r="R19" s="911"/>
      <c r="S19" s="911"/>
      <c r="T19" s="911"/>
      <c r="U19" s="911"/>
      <c r="V19" s="911"/>
      <c r="W19" s="413" t="s">
        <v>478</v>
      </c>
    </row>
    <row r="20" spans="1:35" ht="22.5">
      <c r="A20" s="898"/>
      <c r="B20" s="898"/>
      <c r="C20" s="898">
        <v>1</v>
      </c>
      <c r="D20" s="705"/>
      <c r="E20" s="707"/>
      <c r="F20" s="707"/>
      <c r="G20" s="707"/>
      <c r="H20" s="707"/>
      <c r="I20" s="660"/>
      <c r="J20" s="653"/>
      <c r="K20" s="656"/>
      <c r="L20" s="546" t="str">
        <f>mergeValue(A20) &amp;"."&amp; mergeValue(B20)&amp;"."&amp; mergeValue(C20)</f>
        <v>1.1.1</v>
      </c>
      <c r="M20" s="515" t="s">
        <v>7</v>
      </c>
      <c r="N20" s="536"/>
      <c r="O20" s="911"/>
      <c r="P20" s="911"/>
      <c r="Q20" s="911"/>
      <c r="R20" s="911"/>
      <c r="S20" s="911"/>
      <c r="T20" s="911"/>
      <c r="U20" s="911"/>
      <c r="V20" s="911"/>
      <c r="W20" s="413" t="s">
        <v>635</v>
      </c>
    </row>
    <row r="21" spans="1:35" ht="22.5">
      <c r="A21" s="898"/>
      <c r="B21" s="898"/>
      <c r="C21" s="898"/>
      <c r="D21" s="898">
        <v>1</v>
      </c>
      <c r="E21" s="707"/>
      <c r="F21" s="707"/>
      <c r="G21" s="707"/>
      <c r="H21" s="707"/>
      <c r="I21" s="660"/>
      <c r="J21" s="653"/>
      <c r="K21" s="656"/>
      <c r="L21" s="546" t="str">
        <f>mergeValue(A21) &amp;"."&amp; mergeValue(B21)&amp;"."&amp; mergeValue(C21)&amp;"."&amp; mergeValue(D21)</f>
        <v>1.1.1.1</v>
      </c>
      <c r="M21" s="516" t="s">
        <v>22</v>
      </c>
      <c r="N21" s="536"/>
      <c r="O21" s="911"/>
      <c r="P21" s="911"/>
      <c r="Q21" s="911"/>
      <c r="R21" s="911"/>
      <c r="S21" s="911"/>
      <c r="T21" s="911"/>
      <c r="U21" s="911"/>
      <c r="V21" s="911"/>
      <c r="W21" s="413" t="s">
        <v>636</v>
      </c>
    </row>
    <row r="22" spans="1:35" ht="11.25" hidden="1" customHeight="1">
      <c r="A22" s="898"/>
      <c r="B22" s="898"/>
      <c r="C22" s="898"/>
      <c r="D22" s="898"/>
      <c r="E22" s="898">
        <v>1</v>
      </c>
      <c r="F22" s="707"/>
      <c r="G22" s="707"/>
      <c r="H22" s="705">
        <v>1</v>
      </c>
      <c r="I22" s="898">
        <v>1</v>
      </c>
      <c r="J22" s="707"/>
      <c r="K22" s="709"/>
      <c r="L22" s="546"/>
      <c r="M22" s="518"/>
      <c r="N22" s="196"/>
      <c r="O22" s="416"/>
      <c r="P22" s="416"/>
      <c r="Q22" s="416"/>
      <c r="R22" s="416"/>
      <c r="S22" s="416"/>
      <c r="T22" s="416"/>
      <c r="U22" s="416"/>
      <c r="V22" s="498"/>
      <c r="W22" s="522"/>
    </row>
    <row r="23" spans="1:35" ht="90">
      <c r="A23" s="898"/>
      <c r="B23" s="898"/>
      <c r="C23" s="898"/>
      <c r="D23" s="898"/>
      <c r="E23" s="898"/>
      <c r="F23" s="898">
        <v>1</v>
      </c>
      <c r="G23" s="705"/>
      <c r="H23" s="705"/>
      <c r="I23" s="898"/>
      <c r="J23" s="898">
        <v>1</v>
      </c>
      <c r="K23" s="710"/>
      <c r="L23" s="546" t="str">
        <f>mergeValue(A23) &amp;"."&amp; mergeValue(B23)&amp;"."&amp; mergeValue(C23)&amp;"."&amp; mergeValue(D23)&amp;"."&amp;  mergeValue(F23)</f>
        <v>1.1.1.1.1</v>
      </c>
      <c r="M23" s="519" t="s">
        <v>10</v>
      </c>
      <c r="N23" s="196"/>
      <c r="O23" s="900"/>
      <c r="P23" s="900"/>
      <c r="Q23" s="900"/>
      <c r="R23" s="900"/>
      <c r="S23" s="900"/>
      <c r="T23" s="900"/>
      <c r="U23" s="900"/>
      <c r="V23" s="900"/>
      <c r="W23" s="413" t="s">
        <v>637</v>
      </c>
      <c r="Y23" s="494" t="str">
        <f>strCheckUnique(Z23:Z26)</f>
        <v/>
      </c>
      <c r="AA23" s="494"/>
    </row>
    <row r="24" spans="1:35" ht="189" customHeight="1">
      <c r="A24" s="898"/>
      <c r="B24" s="898"/>
      <c r="C24" s="898"/>
      <c r="D24" s="898"/>
      <c r="E24" s="898"/>
      <c r="F24" s="898"/>
      <c r="G24" s="705">
        <v>1</v>
      </c>
      <c r="H24" s="705"/>
      <c r="I24" s="898"/>
      <c r="J24" s="898"/>
      <c r="K24" s="710">
        <v>1</v>
      </c>
      <c r="L24" s="546" t="str">
        <f>mergeValue(A24) &amp;"."&amp; mergeValue(B24)&amp;"."&amp; mergeValue(C24)&amp;"."&amp; mergeValue(D24)&amp;"."&amp; mergeValue(F24)&amp;"."&amp; mergeValue(G24)</f>
        <v>1.1.1.1.1.1</v>
      </c>
      <c r="M24" s="752"/>
      <c r="N24" s="540"/>
      <c r="O24" s="525"/>
      <c r="P24" s="525"/>
      <c r="Q24" s="772"/>
      <c r="R24" s="905"/>
      <c r="S24" s="894" t="s">
        <v>84</v>
      </c>
      <c r="T24" s="905"/>
      <c r="U24" s="894" t="s">
        <v>85</v>
      </c>
      <c r="V24" s="535"/>
      <c r="W24" s="869" t="s">
        <v>661</v>
      </c>
      <c r="X24" s="490" t="str">
        <f>strCheckDate(O25:V25)</f>
        <v/>
      </c>
      <c r="Y24" s="494"/>
      <c r="Z24" s="494" t="str">
        <f>IF(M24="","",M24 )</f>
        <v/>
      </c>
      <c r="AA24" s="494"/>
      <c r="AB24" s="494"/>
      <c r="AC24" s="494"/>
    </row>
    <row r="25" spans="1:35" ht="11.25" hidden="1">
      <c r="A25" s="898"/>
      <c r="B25" s="898"/>
      <c r="C25" s="898"/>
      <c r="D25" s="898"/>
      <c r="E25" s="898"/>
      <c r="F25" s="898"/>
      <c r="G25" s="705"/>
      <c r="H25" s="705"/>
      <c r="I25" s="898"/>
      <c r="J25" s="898"/>
      <c r="K25" s="710"/>
      <c r="L25" s="293"/>
      <c r="M25" s="565"/>
      <c r="N25" s="540"/>
      <c r="O25" s="525"/>
      <c r="P25" s="525"/>
      <c r="Q25" s="538" t="str">
        <f>R24 &amp; "-" &amp; T24</f>
        <v>-</v>
      </c>
      <c r="R25" s="893"/>
      <c r="S25" s="894"/>
      <c r="T25" s="893"/>
      <c r="U25" s="894"/>
      <c r="V25" s="535"/>
      <c r="W25" s="870"/>
    </row>
    <row r="26" spans="1:35" customFormat="1" ht="15" customHeight="1">
      <c r="A26" s="898"/>
      <c r="B26" s="898"/>
      <c r="C26" s="898"/>
      <c r="D26" s="898"/>
      <c r="E26" s="898"/>
      <c r="F26" s="898"/>
      <c r="G26" s="707"/>
      <c r="H26" s="705"/>
      <c r="I26" s="898"/>
      <c r="J26" s="898"/>
      <c r="K26" s="709"/>
      <c r="L26" s="512"/>
      <c r="M26" s="520" t="s">
        <v>25</v>
      </c>
      <c r="N26" s="517"/>
      <c r="O26" s="513"/>
      <c r="P26" s="513"/>
      <c r="Q26" s="513"/>
      <c r="R26" s="531"/>
      <c r="S26" s="162"/>
      <c r="T26" s="526"/>
      <c r="U26" s="517"/>
      <c r="V26" s="523"/>
      <c r="W26" s="87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</row>
    <row r="27" spans="1:35" customFormat="1" ht="15" customHeight="1">
      <c r="A27" s="898"/>
      <c r="B27" s="898"/>
      <c r="C27" s="898"/>
      <c r="D27" s="898"/>
      <c r="E27" s="898"/>
      <c r="F27" s="707"/>
      <c r="G27" s="707"/>
      <c r="H27" s="705"/>
      <c r="I27" s="898"/>
      <c r="J27" s="707"/>
      <c r="K27" s="709"/>
      <c r="L27" s="512"/>
      <c r="M27" s="517" t="s">
        <v>11</v>
      </c>
      <c r="N27" s="150"/>
      <c r="O27" s="513"/>
      <c r="P27" s="513"/>
      <c r="Q27" s="513"/>
      <c r="R27" s="531"/>
      <c r="S27" s="162"/>
      <c r="T27" s="526"/>
      <c r="U27" s="150"/>
      <c r="V27" s="162"/>
      <c r="W27" s="523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</row>
    <row r="28" spans="1:35" customFormat="1" ht="15" hidden="1" customHeight="1">
      <c r="A28" s="898"/>
      <c r="B28" s="898"/>
      <c r="C28" s="898"/>
      <c r="D28" s="898"/>
      <c r="E28" s="708"/>
      <c r="F28" s="707"/>
      <c r="G28" s="707"/>
      <c r="H28" s="707"/>
      <c r="I28" s="655"/>
      <c r="J28" s="85"/>
      <c r="K28" s="661"/>
      <c r="L28" s="512"/>
      <c r="M28" s="517"/>
      <c r="N28" s="517"/>
      <c r="O28" s="517"/>
      <c r="P28" s="517"/>
      <c r="Q28" s="517"/>
      <c r="R28" s="517"/>
      <c r="S28" s="517"/>
      <c r="T28" s="517"/>
      <c r="U28" s="517"/>
      <c r="V28" s="162"/>
      <c r="W28" s="523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</row>
    <row r="29" spans="1:35" customFormat="1" ht="15" customHeight="1">
      <c r="A29" s="898"/>
      <c r="B29" s="898"/>
      <c r="C29" s="898"/>
      <c r="D29" s="708"/>
      <c r="E29" s="708"/>
      <c r="F29" s="707"/>
      <c r="G29" s="707"/>
      <c r="H29" s="707"/>
      <c r="I29" s="655"/>
      <c r="J29" s="85"/>
      <c r="K29" s="661"/>
      <c r="L29" s="512"/>
      <c r="M29" s="150" t="s">
        <v>17</v>
      </c>
      <c r="N29" s="149"/>
      <c r="O29" s="513"/>
      <c r="P29" s="513"/>
      <c r="Q29" s="513"/>
      <c r="R29" s="531"/>
      <c r="S29" s="162"/>
      <c r="T29" s="526"/>
      <c r="U29" s="149"/>
      <c r="V29" s="162"/>
      <c r="W29" s="523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</row>
    <row r="30" spans="1:35" customFormat="1" ht="15" customHeight="1">
      <c r="A30" s="898"/>
      <c r="B30" s="898"/>
      <c r="C30" s="708"/>
      <c r="D30" s="708"/>
      <c r="E30" s="708"/>
      <c r="F30" s="708"/>
      <c r="G30" s="711"/>
      <c r="H30" s="655"/>
      <c r="I30" s="665"/>
      <c r="J30" s="85"/>
      <c r="K30" s="666"/>
      <c r="L30" s="512"/>
      <c r="M30" s="149" t="s">
        <v>18</v>
      </c>
      <c r="N30" s="149"/>
      <c r="O30" s="513"/>
      <c r="P30" s="513"/>
      <c r="Q30" s="513"/>
      <c r="R30" s="531"/>
      <c r="S30" s="162"/>
      <c r="T30" s="526"/>
      <c r="U30" s="149"/>
      <c r="V30" s="162"/>
      <c r="W30" s="523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</row>
    <row r="31" spans="1:35" customFormat="1" ht="15" customHeight="1">
      <c r="A31" s="898"/>
      <c r="B31" s="708"/>
      <c r="C31" s="708"/>
      <c r="D31" s="708"/>
      <c r="E31" s="708"/>
      <c r="F31" s="708"/>
      <c r="G31" s="711"/>
      <c r="H31" s="655"/>
      <c r="I31" s="655"/>
      <c r="J31" s="85"/>
      <c r="K31" s="661"/>
      <c r="L31" s="512"/>
      <c r="M31" s="155" t="s">
        <v>19</v>
      </c>
      <c r="N31" s="149"/>
      <c r="O31" s="513"/>
      <c r="P31" s="513"/>
      <c r="Q31" s="513"/>
      <c r="R31" s="531"/>
      <c r="S31" s="162"/>
      <c r="T31" s="526"/>
      <c r="U31" s="149"/>
      <c r="V31" s="162"/>
      <c r="W31" s="523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</row>
    <row r="32" spans="1:35" customFormat="1" ht="15" customHeight="1">
      <c r="L32" s="512"/>
      <c r="M32" s="165" t="s">
        <v>309</v>
      </c>
      <c r="N32" s="149"/>
      <c r="O32" s="513"/>
      <c r="P32" s="513"/>
      <c r="Q32" s="513"/>
      <c r="R32" s="531"/>
      <c r="S32" s="162"/>
      <c r="T32" s="526"/>
      <c r="U32" s="149"/>
      <c r="V32" s="162"/>
      <c r="W32" s="523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</row>
    <row r="33" spans="12:23" ht="3" customHeight="1">
      <c r="L33" s="476"/>
      <c r="M33" s="476"/>
      <c r="N33" s="476"/>
      <c r="O33" s="476"/>
      <c r="P33" s="476"/>
      <c r="Q33" s="476"/>
      <c r="R33" s="476"/>
      <c r="S33" s="476"/>
      <c r="T33" s="476"/>
      <c r="U33" s="476"/>
    </row>
    <row r="34" spans="12:23" ht="141.75" customHeight="1">
      <c r="L34" s="1">
        <v>1</v>
      </c>
      <c r="M34" s="862" t="s">
        <v>662</v>
      </c>
      <c r="N34" s="862"/>
      <c r="O34" s="862"/>
      <c r="P34" s="862"/>
      <c r="Q34" s="862"/>
      <c r="R34" s="862"/>
      <c r="S34" s="862"/>
      <c r="T34" s="862"/>
      <c r="U34" s="862"/>
      <c r="V34" s="862"/>
      <c r="W34" s="862"/>
    </row>
  </sheetData>
  <sheetProtection password="FA9C" sheet="1" objects="1" scenarios="1" formatColumns="0" formatRows="0"/>
  <dataConsolidate/>
  <mergeCells count="37">
    <mergeCell ref="O21:V21"/>
    <mergeCell ref="E22:E27"/>
    <mergeCell ref="I22:I27"/>
    <mergeCell ref="F23:F26"/>
    <mergeCell ref="J23:J26"/>
    <mergeCell ref="O23:V23"/>
    <mergeCell ref="R24:R25"/>
    <mergeCell ref="R15:T15"/>
    <mergeCell ref="D21:D28"/>
    <mergeCell ref="L5:T5"/>
    <mergeCell ref="O9:T9"/>
    <mergeCell ref="O10:T10"/>
    <mergeCell ref="A18:A31"/>
    <mergeCell ref="O18:V18"/>
    <mergeCell ref="B19:B30"/>
    <mergeCell ref="O19:V19"/>
    <mergeCell ref="C20:C29"/>
    <mergeCell ref="O7:T7"/>
    <mergeCell ref="O8:T8"/>
    <mergeCell ref="V14:V16"/>
    <mergeCell ref="L13:V13"/>
    <mergeCell ref="L14:L16"/>
    <mergeCell ref="M14:M16"/>
    <mergeCell ref="O14:T14"/>
    <mergeCell ref="U14:U16"/>
    <mergeCell ref="S16:T16"/>
    <mergeCell ref="O12:U12"/>
    <mergeCell ref="W13:W16"/>
    <mergeCell ref="W24:W26"/>
    <mergeCell ref="M34:W34"/>
    <mergeCell ref="T24:T25"/>
    <mergeCell ref="U24:U25"/>
    <mergeCell ref="O20:V20"/>
    <mergeCell ref="S24:S25"/>
    <mergeCell ref="S17:T17"/>
    <mergeCell ref="O15:O16"/>
    <mergeCell ref="P15:Q15"/>
  </mergeCells>
  <dataValidations count="3">
    <dataValidation allowBlank="1" promptTitle="checkPeriodRange" sqref="Q25"/>
    <dataValidation allowBlank="1" showInputMessage="1" showErrorMessage="1" prompt="Для выбора выполните двойной щелчок левой клавиши мыши по соответствующей ячейке." sqref="U24"/>
    <dataValidation type="list" allowBlank="1" showInputMessage="1" showErrorMessage="1" errorTitle="Ошибка" error="Выберите значение из списка" prompt="Выберите значение из списка" sqref="O23:V23">
      <formula1>kind_of_cons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5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15" hidden="1" customWidth="1"/>
    <col min="2" max="4" width="3.7109375" style="202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202"/>
    <col min="12" max="12" width="11.140625" style="202" customWidth="1"/>
    <col min="13" max="20" width="10.5703125" style="202"/>
    <col min="21" max="16384" width="10.5703125" style="36"/>
  </cols>
  <sheetData>
    <row r="1" spans="1:20" ht="3" customHeight="1">
      <c r="A1" s="215" t="s">
        <v>68</v>
      </c>
    </row>
    <row r="2" spans="1:20" ht="22.5">
      <c r="F2" s="863" t="s">
        <v>492</v>
      </c>
      <c r="G2" s="864"/>
      <c r="H2" s="865"/>
      <c r="I2" s="436"/>
    </row>
    <row r="3" spans="1:20" ht="3" customHeight="1"/>
    <row r="4" spans="1:20" s="190" customFormat="1" ht="11.25">
      <c r="A4" s="214"/>
      <c r="B4" s="214"/>
      <c r="C4" s="214"/>
      <c r="D4" s="214"/>
      <c r="F4" s="815" t="s">
        <v>454</v>
      </c>
      <c r="G4" s="815"/>
      <c r="H4" s="815"/>
      <c r="I4" s="866" t="s">
        <v>455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s="190" customFormat="1" ht="11.25" customHeight="1">
      <c r="A5" s="214"/>
      <c r="B5" s="214"/>
      <c r="C5" s="214"/>
      <c r="D5" s="214"/>
      <c r="F5" s="319" t="s">
        <v>92</v>
      </c>
      <c r="G5" s="337" t="s">
        <v>457</v>
      </c>
      <c r="H5" s="318" t="s">
        <v>442</v>
      </c>
      <c r="I5" s="866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</row>
    <row r="6" spans="1:20" s="190" customFormat="1" ht="12" customHeight="1">
      <c r="A6" s="214"/>
      <c r="B6" s="214"/>
      <c r="C6" s="214"/>
      <c r="D6" s="214"/>
      <c r="F6" s="320" t="s">
        <v>93</v>
      </c>
      <c r="G6" s="322">
        <v>2</v>
      </c>
      <c r="H6" s="323">
        <v>3</v>
      </c>
      <c r="I6" s="321">
        <v>4</v>
      </c>
      <c r="J6" s="214">
        <v>4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s="190" customFormat="1" ht="18.75">
      <c r="A7" s="214"/>
      <c r="B7" s="214"/>
      <c r="C7" s="214"/>
      <c r="D7" s="214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33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0" s="190" customFormat="1" ht="45">
      <c r="A8" s="867">
        <v>1</v>
      </c>
      <c r="B8" s="214"/>
      <c r="C8" s="214"/>
      <c r="D8" s="214"/>
      <c r="F8" s="335" t="str">
        <f>"2." &amp;mergeValue(A8)</f>
        <v>2.1</v>
      </c>
      <c r="G8" s="417" t="s">
        <v>495</v>
      </c>
      <c r="H8" s="317"/>
      <c r="I8" s="196" t="s">
        <v>592</v>
      </c>
      <c r="J8" s="33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1:20" s="190" customFormat="1" ht="22.5">
      <c r="A9" s="867"/>
      <c r="B9" s="214"/>
      <c r="C9" s="214"/>
      <c r="D9" s="214"/>
      <c r="F9" s="335" t="str">
        <f>"3." &amp;mergeValue(A9)</f>
        <v>3.1</v>
      </c>
      <c r="G9" s="417" t="s">
        <v>496</v>
      </c>
      <c r="H9" s="317"/>
      <c r="I9" s="196" t="s">
        <v>590</v>
      </c>
      <c r="J9" s="33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1:20" s="190" customFormat="1" ht="22.5">
      <c r="A10" s="867"/>
      <c r="B10" s="214"/>
      <c r="C10" s="214"/>
      <c r="D10" s="214"/>
      <c r="F10" s="335" t="str">
        <f>"4."&amp;mergeValue(A10)</f>
        <v>4.1</v>
      </c>
      <c r="G10" s="417" t="s">
        <v>497</v>
      </c>
      <c r="H10" s="318" t="s">
        <v>458</v>
      </c>
      <c r="I10" s="196"/>
      <c r="J10" s="33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20" s="190" customFormat="1" ht="18.75">
      <c r="A11" s="867"/>
      <c r="B11" s="867">
        <v>1</v>
      </c>
      <c r="C11" s="344"/>
      <c r="D11" s="344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334"/>
      <c r="K11" s="214"/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0" s="190" customFormat="1" ht="22.5">
      <c r="A12" s="867"/>
      <c r="B12" s="867"/>
      <c r="C12" s="867">
        <v>1</v>
      </c>
      <c r="D12" s="344"/>
      <c r="F12" s="335" t="str">
        <f>"4."&amp;mergeValue(A12) &amp;"."&amp;mergeValue(B12)&amp;"."&amp;mergeValue(C12)</f>
        <v>4.1.1.1</v>
      </c>
      <c r="G12" s="341" t="s">
        <v>498</v>
      </c>
      <c r="H12" s="317"/>
      <c r="I12" s="196" t="s">
        <v>501</v>
      </c>
      <c r="J12" s="33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s="190" customFormat="1" ht="39" customHeight="1">
      <c r="A13" s="867"/>
      <c r="B13" s="867"/>
      <c r="C13" s="867"/>
      <c r="D13" s="344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/>
      <c r="I13" s="868" t="s">
        <v>593</v>
      </c>
      <c r="J13" s="33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s="190" customFormat="1" ht="18.75">
      <c r="A14" s="867"/>
      <c r="B14" s="867"/>
      <c r="C14" s="867"/>
      <c r="D14" s="344"/>
      <c r="F14" s="338"/>
      <c r="G14" s="150" t="s">
        <v>4</v>
      </c>
      <c r="H14" s="343"/>
      <c r="I14" s="868"/>
      <c r="J14" s="33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s="190" customFormat="1" ht="18.75">
      <c r="A15" s="867"/>
      <c r="B15" s="867"/>
      <c r="C15" s="344"/>
      <c r="D15" s="344"/>
      <c r="F15" s="421"/>
      <c r="G15" s="195" t="s">
        <v>403</v>
      </c>
      <c r="H15" s="422"/>
      <c r="I15" s="423"/>
      <c r="J15" s="33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0" s="190" customFormat="1" ht="18.75">
      <c r="A16" s="867"/>
      <c r="B16" s="214"/>
      <c r="C16" s="214"/>
      <c r="D16" s="214"/>
      <c r="F16" s="338"/>
      <c r="G16" s="155" t="s">
        <v>507</v>
      </c>
      <c r="H16" s="339"/>
      <c r="I16" s="340"/>
      <c r="J16" s="334"/>
      <c r="K16" s="214"/>
      <c r="L16" s="214"/>
      <c r="M16" s="214"/>
      <c r="N16" s="214"/>
      <c r="O16" s="214"/>
      <c r="P16" s="214"/>
      <c r="Q16" s="214"/>
      <c r="R16" s="214"/>
      <c r="S16" s="214"/>
      <c r="T16" s="214"/>
    </row>
    <row r="17" spans="1:20" s="190" customFormat="1" ht="18.75">
      <c r="A17" s="214"/>
      <c r="B17" s="214"/>
      <c r="C17" s="214"/>
      <c r="D17" s="214"/>
      <c r="F17" s="338"/>
      <c r="G17" s="165" t="s">
        <v>506</v>
      </c>
      <c r="H17" s="339"/>
      <c r="I17" s="340"/>
      <c r="J17" s="33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0" s="326" customFormat="1" ht="3" customHeight="1">
      <c r="A18" s="327"/>
      <c r="B18" s="327"/>
      <c r="C18" s="327"/>
      <c r="D18" s="327"/>
      <c r="F18" s="345"/>
      <c r="G18" s="346"/>
      <c r="H18" s="347"/>
      <c r="I18" s="348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</row>
    <row r="19" spans="1:20" s="326" customFormat="1" ht="15" customHeight="1">
      <c r="A19" s="327"/>
      <c r="B19" s="327"/>
      <c r="C19" s="327"/>
      <c r="D19" s="327"/>
      <c r="F19" s="325"/>
      <c r="G19" s="862" t="s">
        <v>595</v>
      </c>
      <c r="H19" s="862"/>
      <c r="I19" s="226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5">
    <tabColor rgb="FFEAEBEE"/>
    <pageSetUpPr fitToPage="1"/>
  </sheetPr>
  <dimension ref="A1:AG36"/>
  <sheetViews>
    <sheetView showGridLines="0" topLeftCell="I4" zoomScaleNormal="100" workbookViewId="0"/>
  </sheetViews>
  <sheetFormatPr defaultColWidth="0" defaultRowHeight="14.25"/>
  <cols>
    <col min="1" max="6" width="10.5703125" style="490" hidden="1" customWidth="1"/>
    <col min="7" max="8" width="11.140625" style="496" hidden="1" customWidth="1"/>
    <col min="9" max="9" width="3.7109375" style="96" customWidth="1"/>
    <col min="10" max="11" width="3.7109375" style="87" customWidth="1"/>
    <col min="12" max="12" width="12.7109375" style="36" customWidth="1"/>
    <col min="13" max="13" width="44.7109375" style="36" customWidth="1"/>
    <col min="14" max="14" width="1.7109375" style="36" hidden="1" customWidth="1"/>
    <col min="15" max="21" width="23.7109375" style="36" hidden="1" customWidth="1"/>
    <col min="22" max="22" width="1.7109375" style="36" hidden="1" customWidth="1"/>
    <col min="23" max="23" width="11.7109375" style="36" customWidth="1"/>
    <col min="24" max="24" width="3.7109375" style="36" customWidth="1"/>
    <col min="25" max="25" width="11.7109375" style="36" customWidth="1"/>
    <col min="26" max="26" width="8.5703125" style="36" hidden="1" customWidth="1"/>
    <col min="27" max="27" width="4.7109375" style="36" customWidth="1"/>
    <col min="28" max="28" width="115.7109375" style="36" customWidth="1"/>
    <col min="29" max="33" width="10.5703125" style="490" customWidth="1"/>
    <col min="34" max="249" width="10.5703125" style="36" customWidth="1"/>
    <col min="250" max="16384" width="0" style="36" hidden="1"/>
  </cols>
  <sheetData>
    <row r="1" spans="1:33" hidden="1"/>
    <row r="2" spans="1:33" hidden="1"/>
    <row r="3" spans="1:33" hidden="1"/>
    <row r="4" spans="1:33" ht="3" customHeight="1">
      <c r="J4" s="86"/>
      <c r="K4" s="86"/>
      <c r="L4" s="37"/>
      <c r="M4" s="37"/>
      <c r="N4" s="37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37"/>
    </row>
    <row r="5" spans="1:33" ht="22.5" customHeight="1">
      <c r="J5" s="86"/>
      <c r="K5" s="86"/>
      <c r="L5" s="895" t="s">
        <v>668</v>
      </c>
      <c r="M5" s="895"/>
      <c r="N5" s="895"/>
      <c r="O5" s="895"/>
      <c r="P5" s="895"/>
      <c r="Q5" s="895"/>
      <c r="R5" s="895"/>
      <c r="S5" s="895"/>
      <c r="T5" s="895"/>
      <c r="U5" s="487"/>
      <c r="X5" s="539"/>
      <c r="Y5" s="539"/>
      <c r="Z5" s="487"/>
    </row>
    <row r="6" spans="1:33" ht="3" customHeight="1">
      <c r="J6" s="86"/>
      <c r="K6" s="86"/>
      <c r="L6" s="37"/>
      <c r="M6" s="37"/>
      <c r="N6" s="37"/>
      <c r="O6" s="83"/>
      <c r="P6" s="83"/>
      <c r="Q6" s="83"/>
      <c r="R6" s="83"/>
      <c r="S6" s="83"/>
      <c r="T6" s="83"/>
      <c r="U6" s="37"/>
      <c r="V6" s="37"/>
    </row>
    <row r="7" spans="1:33" ht="22.5">
      <c r="A7" s="539"/>
      <c r="B7" s="539"/>
      <c r="C7" s="539"/>
      <c r="D7" s="539"/>
      <c r="E7" s="539"/>
      <c r="F7" s="539"/>
      <c r="G7" s="545"/>
      <c r="H7" s="545"/>
      <c r="J7" s="86"/>
      <c r="K7" s="86"/>
      <c r="L7" s="37"/>
      <c r="M7" s="559" t="s">
        <v>503</v>
      </c>
      <c r="N7" s="584"/>
      <c r="O7" s="914" t="str">
        <f>IF(NameOrPr_ch="",IF(NameOrPr="","",NameOrPr),NameOrPr_ch)</f>
        <v>Государственный комитет Республики Башкортостан по тарифам</v>
      </c>
      <c r="P7" s="915"/>
      <c r="Q7" s="915"/>
      <c r="R7" s="915"/>
      <c r="S7" s="915"/>
      <c r="T7" s="916"/>
      <c r="U7" s="587"/>
      <c r="V7" s="37"/>
      <c r="AC7" s="539"/>
      <c r="AD7" s="539"/>
      <c r="AE7" s="539"/>
      <c r="AF7" s="539"/>
      <c r="AG7" s="539"/>
    </row>
    <row r="8" spans="1:33" s="190" customFormat="1" ht="18.75">
      <c r="A8" s="495"/>
      <c r="B8" s="495"/>
      <c r="C8" s="495"/>
      <c r="D8" s="495"/>
      <c r="E8" s="495"/>
      <c r="F8" s="495"/>
      <c r="G8" s="495"/>
      <c r="H8" s="495"/>
      <c r="L8" s="489"/>
      <c r="M8" s="559" t="s">
        <v>598</v>
      </c>
      <c r="N8" s="584"/>
      <c r="O8" s="914" t="str">
        <f>IF(datePr_ch="",IF(datePr="","",datePr),datePr_ch)</f>
        <v>10.12.2018</v>
      </c>
      <c r="P8" s="915"/>
      <c r="Q8" s="915"/>
      <c r="R8" s="915"/>
      <c r="S8" s="915"/>
      <c r="T8" s="916"/>
      <c r="U8" s="585"/>
      <c r="V8" s="477"/>
      <c r="AC8" s="495"/>
      <c r="AD8" s="495"/>
      <c r="AE8" s="495"/>
      <c r="AF8" s="495"/>
      <c r="AG8" s="495"/>
    </row>
    <row r="9" spans="1:33" s="190" customFormat="1" ht="18.75">
      <c r="A9" s="495"/>
      <c r="B9" s="495"/>
      <c r="C9" s="495"/>
      <c r="D9" s="495"/>
      <c r="E9" s="495"/>
      <c r="F9" s="495"/>
      <c r="G9" s="495"/>
      <c r="H9" s="495"/>
      <c r="L9" s="152"/>
      <c r="M9" s="559" t="s">
        <v>597</v>
      </c>
      <c r="N9" s="584"/>
      <c r="O9" s="914" t="str">
        <f>IF(numberPr_ch="",IF(numberPr="","",numberPr),numberPr_ch)</f>
        <v>532</v>
      </c>
      <c r="P9" s="915"/>
      <c r="Q9" s="915"/>
      <c r="R9" s="915"/>
      <c r="S9" s="915"/>
      <c r="T9" s="916"/>
      <c r="U9" s="585"/>
      <c r="V9" s="477"/>
      <c r="AC9" s="495"/>
      <c r="AD9" s="495"/>
      <c r="AE9" s="495"/>
      <c r="AF9" s="495"/>
      <c r="AG9" s="495"/>
    </row>
    <row r="10" spans="1:33" s="190" customFormat="1" ht="18.75">
      <c r="A10" s="495"/>
      <c r="B10" s="495"/>
      <c r="C10" s="495"/>
      <c r="D10" s="495"/>
      <c r="E10" s="495"/>
      <c r="F10" s="495"/>
      <c r="G10" s="495"/>
      <c r="H10" s="495"/>
      <c r="L10" s="152"/>
      <c r="M10" s="559" t="s">
        <v>502</v>
      </c>
      <c r="N10" s="584"/>
      <c r="O10" s="914" t="str">
        <f>IF(IstPub_ch="",IF(IstPub="","",IstPub),IstPub_ch)</f>
        <v>сайт регулирующего органа</v>
      </c>
      <c r="P10" s="915"/>
      <c r="Q10" s="915"/>
      <c r="R10" s="915"/>
      <c r="S10" s="915"/>
      <c r="T10" s="916"/>
      <c r="U10" s="585"/>
      <c r="V10" s="477"/>
      <c r="AC10" s="495"/>
      <c r="AD10" s="495"/>
      <c r="AE10" s="495"/>
      <c r="AF10" s="495"/>
      <c r="AG10" s="495"/>
    </row>
    <row r="11" spans="1:33" s="190" customFormat="1" ht="11.25" hidden="1">
      <c r="A11" s="495"/>
      <c r="B11" s="495"/>
      <c r="C11" s="495"/>
      <c r="D11" s="495"/>
      <c r="E11" s="495"/>
      <c r="F11" s="495"/>
      <c r="G11" s="495"/>
      <c r="H11" s="495"/>
      <c r="L11" s="152"/>
      <c r="M11" s="152"/>
      <c r="N11" s="479"/>
      <c r="O11" s="488"/>
      <c r="P11" s="488"/>
      <c r="Q11" s="488"/>
      <c r="R11" s="488"/>
      <c r="S11" s="488"/>
      <c r="T11" s="488"/>
      <c r="U11" s="477"/>
      <c r="V11" s="477"/>
      <c r="Z11" s="493" t="s">
        <v>373</v>
      </c>
      <c r="AC11" s="495"/>
      <c r="AD11" s="495"/>
      <c r="AE11" s="495"/>
      <c r="AF11" s="495"/>
      <c r="AG11" s="495"/>
    </row>
    <row r="12" spans="1:33">
      <c r="J12" s="86"/>
      <c r="K12" s="86"/>
      <c r="L12" s="37"/>
      <c r="M12" s="37"/>
      <c r="N12" s="37"/>
      <c r="O12" s="913"/>
      <c r="P12" s="913"/>
      <c r="Q12" s="913"/>
      <c r="R12" s="913"/>
      <c r="S12" s="913"/>
      <c r="T12" s="913"/>
      <c r="U12" s="913"/>
      <c r="V12" s="913"/>
      <c r="W12" s="913"/>
      <c r="X12" s="913"/>
      <c r="Y12" s="913"/>
      <c r="Z12" s="913"/>
    </row>
    <row r="13" spans="1:33" ht="14.25" customHeight="1">
      <c r="J13" s="86"/>
      <c r="K13" s="86"/>
      <c r="L13" s="879" t="s">
        <v>454</v>
      </c>
      <c r="M13" s="879"/>
      <c r="N13" s="879"/>
      <c r="O13" s="879"/>
      <c r="P13" s="879"/>
      <c r="Q13" s="879"/>
      <c r="R13" s="879"/>
      <c r="S13" s="879"/>
      <c r="T13" s="879"/>
      <c r="U13" s="879"/>
      <c r="V13" s="879"/>
      <c r="W13" s="879"/>
      <c r="X13" s="879"/>
      <c r="Y13" s="879"/>
      <c r="Z13" s="879"/>
      <c r="AA13" s="879"/>
      <c r="AB13" s="815" t="s">
        <v>455</v>
      </c>
    </row>
    <row r="14" spans="1:33" ht="14.25" customHeight="1">
      <c r="J14" s="86"/>
      <c r="K14" s="86"/>
      <c r="L14" s="879" t="s">
        <v>92</v>
      </c>
      <c r="M14" s="879" t="s">
        <v>641</v>
      </c>
      <c r="N14" s="535"/>
      <c r="O14" s="815" t="s">
        <v>643</v>
      </c>
      <c r="P14" s="815"/>
      <c r="Q14" s="815"/>
      <c r="R14" s="815"/>
      <c r="S14" s="815"/>
      <c r="T14" s="815"/>
      <c r="U14" s="815"/>
      <c r="V14" s="815"/>
      <c r="W14" s="815"/>
      <c r="X14" s="815"/>
      <c r="Y14" s="815"/>
      <c r="Z14" s="879" t="s">
        <v>341</v>
      </c>
      <c r="AA14" s="912" t="s">
        <v>275</v>
      </c>
      <c r="AB14" s="815"/>
    </row>
    <row r="15" spans="1:33" ht="14.25" customHeight="1">
      <c r="A15" s="539"/>
      <c r="B15" s="539"/>
      <c r="C15" s="539"/>
      <c r="D15" s="539"/>
      <c r="E15" s="539"/>
      <c r="F15" s="539"/>
      <c r="G15" s="545"/>
      <c r="H15" s="545"/>
      <c r="J15" s="86"/>
      <c r="K15" s="86"/>
      <c r="L15" s="879"/>
      <c r="M15" s="879"/>
      <c r="N15" s="535"/>
      <c r="O15" s="923" t="s">
        <v>669</v>
      </c>
      <c r="P15" s="923" t="s">
        <v>622</v>
      </c>
      <c r="Q15" s="923" t="s">
        <v>623</v>
      </c>
      <c r="R15" s="923" t="s">
        <v>271</v>
      </c>
      <c r="S15" s="923"/>
      <c r="T15" s="923" t="s">
        <v>271</v>
      </c>
      <c r="U15" s="923"/>
      <c r="V15" s="570"/>
      <c r="W15" s="922" t="s">
        <v>656</v>
      </c>
      <c r="X15" s="922"/>
      <c r="Y15" s="922"/>
      <c r="Z15" s="879"/>
      <c r="AA15" s="912"/>
      <c r="AB15" s="815"/>
      <c r="AC15" s="539"/>
      <c r="AD15" s="539"/>
      <c r="AE15" s="539"/>
      <c r="AF15" s="539"/>
      <c r="AG15" s="539"/>
    </row>
    <row r="16" spans="1:33" ht="56.25" customHeight="1">
      <c r="J16" s="86"/>
      <c r="K16" s="86"/>
      <c r="L16" s="879"/>
      <c r="M16" s="879"/>
      <c r="N16" s="535"/>
      <c r="O16" s="923"/>
      <c r="P16" s="923"/>
      <c r="Q16" s="923"/>
      <c r="R16" s="104" t="s">
        <v>624</v>
      </c>
      <c r="S16" s="104" t="s">
        <v>625</v>
      </c>
      <c r="T16" s="104" t="s">
        <v>626</v>
      </c>
      <c r="U16" s="104" t="s">
        <v>627</v>
      </c>
      <c r="V16" s="104"/>
      <c r="W16" s="105" t="s">
        <v>274</v>
      </c>
      <c r="X16" s="924" t="s">
        <v>273</v>
      </c>
      <c r="Y16" s="924"/>
      <c r="Z16" s="879"/>
      <c r="AA16" s="912"/>
      <c r="AB16" s="815"/>
    </row>
    <row r="17" spans="1:33">
      <c r="J17" s="86"/>
      <c r="K17" s="480">
        <v>1</v>
      </c>
      <c r="L17" s="42" t="s">
        <v>93</v>
      </c>
      <c r="M17" s="42" t="s">
        <v>49</v>
      </c>
      <c r="N17" s="486" t="s">
        <v>49</v>
      </c>
      <c r="O17" s="478">
        <f ca="1">OFFSET(O17,0,-1)+1</f>
        <v>3</v>
      </c>
      <c r="P17" s="478">
        <f t="shared" ref="P17:W17" ca="1" si="0">OFFSET(P17,0,-1)+1</f>
        <v>4</v>
      </c>
      <c r="Q17" s="478">
        <f t="shared" ca="1" si="0"/>
        <v>5</v>
      </c>
      <c r="R17" s="478">
        <f t="shared" ca="1" si="0"/>
        <v>6</v>
      </c>
      <c r="S17" s="478">
        <f t="shared" ca="1" si="0"/>
        <v>7</v>
      </c>
      <c r="T17" s="478">
        <f t="shared" ca="1" si="0"/>
        <v>8</v>
      </c>
      <c r="U17" s="478">
        <f t="shared" ca="1" si="0"/>
        <v>9</v>
      </c>
      <c r="V17" s="485">
        <f ca="1">OFFSET(V17,0,-1)</f>
        <v>9</v>
      </c>
      <c r="W17" s="478">
        <f t="shared" ca="1" si="0"/>
        <v>10</v>
      </c>
      <c r="X17" s="897">
        <f ca="1">OFFSET(X17,0,-1)+1</f>
        <v>11</v>
      </c>
      <c r="Y17" s="897"/>
      <c r="Z17" s="478">
        <f ca="1">OFFSET(Z17,0,-2)+1</f>
        <v>12</v>
      </c>
      <c r="AB17" s="478">
        <f ca="1">OFFSET(AB17,0,-2)+1</f>
        <v>13</v>
      </c>
    </row>
    <row r="18" spans="1:33" ht="22.5">
      <c r="A18" s="898">
        <v>1</v>
      </c>
      <c r="B18" s="745"/>
      <c r="C18" s="745"/>
      <c r="D18" s="745"/>
      <c r="E18" s="746"/>
      <c r="F18" s="747"/>
      <c r="G18" s="745"/>
      <c r="H18" s="745"/>
      <c r="I18"/>
      <c r="J18" s="86"/>
      <c r="K18" s="86"/>
      <c r="L18" s="546">
        <f>mergeValue(A18)</f>
        <v>1</v>
      </c>
      <c r="M18" s="564" t="s">
        <v>20</v>
      </c>
      <c r="N18" s="536"/>
      <c r="O18" s="911"/>
      <c r="P18" s="911"/>
      <c r="Q18" s="911"/>
      <c r="R18" s="911"/>
      <c r="S18" s="911"/>
      <c r="T18" s="911"/>
      <c r="U18" s="911"/>
      <c r="V18" s="911"/>
      <c r="W18" s="911"/>
      <c r="X18" s="911"/>
      <c r="Y18" s="911"/>
      <c r="Z18" s="911"/>
      <c r="AA18" s="911"/>
      <c r="AB18" s="413" t="s">
        <v>477</v>
      </c>
    </row>
    <row r="19" spans="1:33" ht="22.5">
      <c r="A19" s="898"/>
      <c r="B19" s="898">
        <v>1</v>
      </c>
      <c r="C19" s="745"/>
      <c r="D19" s="745"/>
      <c r="E19" s="747"/>
      <c r="F19" s="747"/>
      <c r="G19" s="745"/>
      <c r="H19" s="745"/>
      <c r="I19" s="721"/>
      <c r="J19" s="47"/>
      <c r="K19" s="36"/>
      <c r="L19" s="546" t="str">
        <f>mergeValue(A19) &amp;"."&amp; mergeValue(B19)</f>
        <v>1.1</v>
      </c>
      <c r="M19" s="514" t="s">
        <v>16</v>
      </c>
      <c r="N19" s="536"/>
      <c r="O19" s="911"/>
      <c r="P19" s="911"/>
      <c r="Q19" s="911"/>
      <c r="R19" s="911"/>
      <c r="S19" s="911"/>
      <c r="T19" s="911"/>
      <c r="U19" s="911"/>
      <c r="V19" s="911"/>
      <c r="W19" s="911"/>
      <c r="X19" s="911"/>
      <c r="Y19" s="911"/>
      <c r="Z19" s="911"/>
      <c r="AA19" s="911"/>
      <c r="AB19" s="413" t="s">
        <v>478</v>
      </c>
    </row>
    <row r="20" spans="1:33" ht="22.5">
      <c r="A20" s="898"/>
      <c r="B20" s="898"/>
      <c r="C20" s="898">
        <v>1</v>
      </c>
      <c r="D20" s="745"/>
      <c r="E20" s="747"/>
      <c r="F20" s="747"/>
      <c r="G20" s="745"/>
      <c r="H20" s="745"/>
      <c r="I20" s="721"/>
      <c r="J20" s="47"/>
      <c r="K20" s="36"/>
      <c r="L20" s="546" t="str">
        <f>mergeValue(A20) &amp;"."&amp; mergeValue(B20)&amp;"."&amp; mergeValue(C20)</f>
        <v>1.1.1</v>
      </c>
      <c r="M20" s="515" t="s">
        <v>7</v>
      </c>
      <c r="N20" s="536"/>
      <c r="O20" s="911"/>
      <c r="P20" s="911"/>
      <c r="Q20" s="911"/>
      <c r="R20" s="911"/>
      <c r="S20" s="911"/>
      <c r="T20" s="911"/>
      <c r="U20" s="911"/>
      <c r="V20" s="911"/>
      <c r="W20" s="911"/>
      <c r="X20" s="911"/>
      <c r="Y20" s="911"/>
      <c r="Z20" s="911"/>
      <c r="AA20" s="911"/>
      <c r="AB20" s="413" t="s">
        <v>635</v>
      </c>
    </row>
    <row r="21" spans="1:33" ht="22.5">
      <c r="A21" s="898"/>
      <c r="B21" s="898"/>
      <c r="C21" s="898"/>
      <c r="D21" s="898">
        <v>1</v>
      </c>
      <c r="E21" s="747"/>
      <c r="F21" s="747"/>
      <c r="G21" s="745"/>
      <c r="H21" s="745"/>
      <c r="I21" s="721"/>
      <c r="J21" s="47"/>
      <c r="K21" s="36"/>
      <c r="L21" s="546" t="str">
        <f>mergeValue(A21) &amp;"."&amp; mergeValue(B21)&amp;"."&amp; mergeValue(C21)&amp;"."&amp; mergeValue(D21)</f>
        <v>1.1.1.1</v>
      </c>
      <c r="M21" s="516" t="s">
        <v>22</v>
      </c>
      <c r="N21" s="536"/>
      <c r="O21" s="911"/>
      <c r="P21" s="911"/>
      <c r="Q21" s="911"/>
      <c r="R21" s="911"/>
      <c r="S21" s="911"/>
      <c r="T21" s="911"/>
      <c r="U21" s="911"/>
      <c r="V21" s="911"/>
      <c r="W21" s="911"/>
      <c r="X21" s="911"/>
      <c r="Y21" s="911"/>
      <c r="Z21" s="911"/>
      <c r="AA21" s="911"/>
      <c r="AB21" s="413" t="s">
        <v>636</v>
      </c>
    </row>
    <row r="22" spans="1:33" ht="0.2" customHeight="1">
      <c r="A22" s="898"/>
      <c r="B22" s="898"/>
      <c r="C22" s="898"/>
      <c r="D22" s="898"/>
      <c r="E22" s="898">
        <v>1</v>
      </c>
      <c r="F22" s="747"/>
      <c r="G22" s="745"/>
      <c r="H22" s="745"/>
      <c r="I22" s="125"/>
      <c r="J22" s="47"/>
      <c r="K22" s="36"/>
      <c r="L22" s="546"/>
      <c r="M22" s="518"/>
      <c r="N22" s="19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98"/>
      <c r="AB22" s="413"/>
    </row>
    <row r="23" spans="1:33" ht="90">
      <c r="A23" s="898"/>
      <c r="B23" s="898"/>
      <c r="C23" s="898"/>
      <c r="D23" s="898"/>
      <c r="E23" s="898"/>
      <c r="F23" s="898">
        <v>1</v>
      </c>
      <c r="G23" s="745"/>
      <c r="H23" s="745"/>
      <c r="I23" s="920"/>
      <c r="J23" s="47"/>
      <c r="K23" s="36"/>
      <c r="L23" s="546" t="str">
        <f>mergeValue(A23) &amp;"."&amp; mergeValue(B23)&amp;"."&amp; mergeValue(C23)&amp;"."&amp; mergeValue(D23)&amp;"."&amp; mergeValue(F23)</f>
        <v>1.1.1.1.1</v>
      </c>
      <c r="M23" s="519" t="s">
        <v>10</v>
      </c>
      <c r="N23" s="196"/>
      <c r="O23" s="901"/>
      <c r="P23" s="902"/>
      <c r="Q23" s="902"/>
      <c r="R23" s="902"/>
      <c r="S23" s="902"/>
      <c r="T23" s="902"/>
      <c r="U23" s="902"/>
      <c r="V23" s="902"/>
      <c r="W23" s="902"/>
      <c r="X23" s="902"/>
      <c r="Y23" s="902"/>
      <c r="Z23" s="902"/>
      <c r="AA23" s="903"/>
      <c r="AB23" s="413" t="s">
        <v>637</v>
      </c>
      <c r="AD23" s="494" t="str">
        <f>strCheckUnique(AE23:AE28)</f>
        <v/>
      </c>
      <c r="AF23" s="494"/>
    </row>
    <row r="24" spans="1:33" ht="135">
      <c r="A24" s="898"/>
      <c r="B24" s="898"/>
      <c r="C24" s="898"/>
      <c r="D24" s="898"/>
      <c r="E24" s="898"/>
      <c r="F24" s="898"/>
      <c r="G24" s="898">
        <v>1</v>
      </c>
      <c r="H24" s="745"/>
      <c r="I24" s="920"/>
      <c r="J24" s="921"/>
      <c r="K24" s="232"/>
      <c r="L24" s="546" t="str">
        <f>mergeValue(A24) &amp;"."&amp; mergeValue(B24)&amp;"."&amp; mergeValue(C24)&amp;"."&amp; mergeValue(D24)&amp;"."&amp; mergeValue(F24)&amp;"."&amp; mergeValue(G24)</f>
        <v>1.1.1.1.1.1</v>
      </c>
      <c r="M24" s="752" t="s">
        <v>652</v>
      </c>
      <c r="N24" s="565"/>
      <c r="O24" s="525"/>
      <c r="P24" s="525"/>
      <c r="Q24" s="525"/>
      <c r="R24" s="483"/>
      <c r="S24" s="773"/>
      <c r="T24" s="483"/>
      <c r="U24" s="773"/>
      <c r="V24" s="538" t="str">
        <f>W24 &amp; "-" &amp; Y24</f>
        <v>-</v>
      </c>
      <c r="W24" s="905"/>
      <c r="X24" s="894" t="s">
        <v>84</v>
      </c>
      <c r="Y24" s="905"/>
      <c r="Z24" s="894" t="s">
        <v>85</v>
      </c>
      <c r="AA24" s="107"/>
      <c r="AB24" s="413" t="s">
        <v>670</v>
      </c>
      <c r="AC24" s="490" t="str">
        <f>strCheckDate(O24:AA24)</f>
        <v/>
      </c>
      <c r="AD24" s="494"/>
      <c r="AE24" s="494" t="str">
        <f>IF(M24="","",M24 )</f>
        <v>горячая вода в системе централизованного теплоснабжения на горячее водоснабжение</v>
      </c>
      <c r="AF24" s="494"/>
      <c r="AG24" s="494"/>
    </row>
    <row r="25" spans="1:33" ht="99" customHeight="1">
      <c r="A25" s="898"/>
      <c r="B25" s="898"/>
      <c r="C25" s="898"/>
      <c r="D25" s="898"/>
      <c r="E25" s="898"/>
      <c r="F25" s="898"/>
      <c r="G25" s="898"/>
      <c r="H25" s="745">
        <v>1</v>
      </c>
      <c r="I25" s="920"/>
      <c r="J25" s="921"/>
      <c r="K25" s="232"/>
      <c r="L25" s="546" t="str">
        <f>mergeValue(A25) &amp;"."&amp; mergeValue(B25)&amp;"."&amp; mergeValue(C25)&amp;"."&amp; mergeValue(D25)&amp;"."&amp; mergeValue(F25)&amp;"."&amp; mergeValue(G25)&amp;"."&amp; mergeValue(H25)</f>
        <v>1.1.1.1.1.1.1</v>
      </c>
      <c r="M25" s="753"/>
      <c r="N25" s="484"/>
      <c r="O25" s="525"/>
      <c r="P25" s="525"/>
      <c r="Q25" s="525"/>
      <c r="R25" s="483"/>
      <c r="S25" s="773"/>
      <c r="T25" s="483"/>
      <c r="U25" s="773"/>
      <c r="V25" s="538" t="str">
        <f>W25 &amp; "-" &amp; Y25</f>
        <v>-</v>
      </c>
      <c r="W25" s="905"/>
      <c r="X25" s="894"/>
      <c r="Y25" s="905"/>
      <c r="Z25" s="894"/>
      <c r="AA25" s="588"/>
      <c r="AB25" s="869" t="s">
        <v>671</v>
      </c>
      <c r="AC25" s="490" t="str">
        <f>strCheckDate(O25:AA25)</f>
        <v/>
      </c>
      <c r="AF25" s="494"/>
    </row>
    <row r="26" spans="1:33" ht="14.25" hidden="1" customHeight="1">
      <c r="A26" s="898"/>
      <c r="B26" s="898"/>
      <c r="C26" s="898"/>
      <c r="D26" s="898"/>
      <c r="E26" s="898"/>
      <c r="F26" s="898"/>
      <c r="G26" s="898"/>
      <c r="H26" s="745"/>
      <c r="I26" s="920"/>
      <c r="J26" s="921"/>
      <c r="K26" s="232"/>
      <c r="L26" s="293"/>
      <c r="M26" s="565"/>
      <c r="N26" s="565"/>
      <c r="O26" s="525"/>
      <c r="P26" s="483"/>
      <c r="Q26" s="483"/>
      <c r="R26" s="483"/>
      <c r="S26" s="483"/>
      <c r="T26" s="483"/>
      <c r="U26" s="522"/>
      <c r="V26" s="538"/>
      <c r="W26" s="893"/>
      <c r="X26" s="894"/>
      <c r="Y26" s="893"/>
      <c r="Z26" s="894"/>
      <c r="AA26" s="107"/>
      <c r="AB26" s="870"/>
      <c r="AF26" s="494">
        <f ca="1">OFFSET(AF26,-1,0)</f>
        <v>0</v>
      </c>
    </row>
    <row r="27" spans="1:33" customFormat="1" ht="15" customHeight="1">
      <c r="A27" s="898"/>
      <c r="B27" s="898"/>
      <c r="C27" s="898"/>
      <c r="D27" s="898"/>
      <c r="E27" s="898"/>
      <c r="F27" s="898"/>
      <c r="G27" s="898"/>
      <c r="H27" s="745"/>
      <c r="I27" s="920"/>
      <c r="J27" s="921"/>
      <c r="K27" s="157"/>
      <c r="L27" s="512"/>
      <c r="M27" s="521" t="s">
        <v>41</v>
      </c>
      <c r="N27" s="517"/>
      <c r="O27" s="513"/>
      <c r="P27" s="513"/>
      <c r="Q27" s="513"/>
      <c r="R27" s="513"/>
      <c r="S27" s="513"/>
      <c r="T27" s="513"/>
      <c r="U27" s="513"/>
      <c r="V27" s="513"/>
      <c r="W27" s="526"/>
      <c r="X27" s="162"/>
      <c r="Y27" s="526"/>
      <c r="Z27" s="517"/>
      <c r="AA27" s="523"/>
      <c r="AB27" s="871"/>
      <c r="AC27" s="491"/>
      <c r="AD27" s="491"/>
      <c r="AE27" s="491"/>
      <c r="AF27" s="491"/>
      <c r="AG27" s="491"/>
    </row>
    <row r="28" spans="1:33" customFormat="1" ht="15" customHeight="1">
      <c r="A28" s="898"/>
      <c r="B28" s="898"/>
      <c r="C28" s="898"/>
      <c r="D28" s="898"/>
      <c r="E28" s="898"/>
      <c r="F28" s="898"/>
      <c r="G28" s="745"/>
      <c r="H28" s="745"/>
      <c r="I28" s="920"/>
      <c r="J28" s="724"/>
      <c r="K28" s="157"/>
      <c r="L28" s="512"/>
      <c r="M28" s="520" t="s">
        <v>25</v>
      </c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23"/>
      <c r="AC28" s="491"/>
      <c r="AD28" s="491"/>
      <c r="AE28" s="491"/>
      <c r="AF28" s="491"/>
      <c r="AG28" s="491"/>
    </row>
    <row r="29" spans="1:33" customFormat="1" ht="15" customHeight="1">
      <c r="A29" s="898"/>
      <c r="B29" s="898"/>
      <c r="C29" s="898"/>
      <c r="D29" s="898"/>
      <c r="E29" s="898"/>
      <c r="F29" s="748"/>
      <c r="G29" s="745"/>
      <c r="H29" s="745"/>
      <c r="I29" s="125"/>
      <c r="J29" s="85"/>
      <c r="K29" s="157"/>
      <c r="L29" s="512"/>
      <c r="M29" s="517" t="s">
        <v>11</v>
      </c>
      <c r="N29" s="150"/>
      <c r="O29" s="513"/>
      <c r="P29" s="513"/>
      <c r="Q29" s="513"/>
      <c r="R29" s="513"/>
      <c r="S29" s="513"/>
      <c r="T29" s="513"/>
      <c r="U29" s="513"/>
      <c r="V29" s="513"/>
      <c r="W29" s="531"/>
      <c r="X29" s="162"/>
      <c r="Y29" s="526"/>
      <c r="Z29" s="150"/>
      <c r="AA29" s="162"/>
      <c r="AB29" s="523"/>
      <c r="AC29" s="491"/>
      <c r="AD29" s="491"/>
      <c r="AE29" s="491"/>
      <c r="AF29" s="491"/>
      <c r="AG29" s="491"/>
    </row>
    <row r="30" spans="1:33" customFormat="1" ht="14.25" hidden="1" customHeight="1">
      <c r="A30" s="898"/>
      <c r="B30" s="898"/>
      <c r="C30" s="898"/>
      <c r="D30" s="747"/>
      <c r="E30" s="748"/>
      <c r="F30" s="748"/>
      <c r="G30" s="745"/>
      <c r="H30" s="745"/>
      <c r="I30" s="744"/>
      <c r="J30" s="85"/>
      <c r="L30" s="512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23"/>
      <c r="AC30" s="491"/>
      <c r="AD30" s="491"/>
      <c r="AE30" s="491"/>
      <c r="AF30" s="491"/>
      <c r="AG30" s="491"/>
    </row>
    <row r="31" spans="1:33" customFormat="1">
      <c r="A31" s="898"/>
      <c r="B31" s="898"/>
      <c r="C31" s="898"/>
      <c r="D31" s="749"/>
      <c r="E31" s="749"/>
      <c r="F31" s="749"/>
      <c r="G31" s="750"/>
      <c r="H31" s="749"/>
      <c r="I31" s="157"/>
      <c r="J31" s="85"/>
      <c r="K31" s="157"/>
      <c r="L31" s="512"/>
      <c r="M31" s="150" t="s">
        <v>17</v>
      </c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17"/>
      <c r="AB31" s="523"/>
      <c r="AC31" s="725"/>
      <c r="AD31" s="725"/>
      <c r="AE31" s="725"/>
      <c r="AF31" s="725"/>
      <c r="AG31" s="725"/>
    </row>
    <row r="32" spans="1:33" customFormat="1" ht="15" customHeight="1">
      <c r="A32" s="898"/>
      <c r="B32" s="898"/>
      <c r="C32" s="749"/>
      <c r="D32" s="749"/>
      <c r="E32" s="749"/>
      <c r="F32" s="749"/>
      <c r="G32" s="750"/>
      <c r="H32" s="749"/>
      <c r="I32" s="157"/>
      <c r="J32" s="85"/>
      <c r="K32" s="157"/>
      <c r="L32" s="512"/>
      <c r="M32" s="149" t="s">
        <v>18</v>
      </c>
      <c r="N32" s="149"/>
      <c r="O32" s="513"/>
      <c r="P32" s="513"/>
      <c r="Q32" s="513"/>
      <c r="R32" s="513"/>
      <c r="S32" s="513"/>
      <c r="T32" s="513"/>
      <c r="U32" s="513"/>
      <c r="V32" s="513"/>
      <c r="W32" s="531"/>
      <c r="X32" s="162"/>
      <c r="Y32" s="526"/>
      <c r="Z32" s="149"/>
      <c r="AA32" s="162"/>
      <c r="AB32" s="523"/>
      <c r="AC32" s="491"/>
      <c r="AD32" s="491"/>
      <c r="AE32" s="491"/>
      <c r="AF32" s="491"/>
      <c r="AG32" s="491"/>
    </row>
    <row r="33" spans="1:33" customFormat="1" ht="15" customHeight="1">
      <c r="A33" s="898"/>
      <c r="B33" s="749"/>
      <c r="C33" s="749"/>
      <c r="D33" s="749"/>
      <c r="E33" s="749"/>
      <c r="F33" s="749"/>
      <c r="G33" s="750"/>
      <c r="H33" s="749"/>
      <c r="I33" s="157"/>
      <c r="J33" s="85"/>
      <c r="K33" s="157"/>
      <c r="L33" s="512"/>
      <c r="M33" s="155" t="s">
        <v>19</v>
      </c>
      <c r="N33" s="149"/>
      <c r="O33" s="513"/>
      <c r="P33" s="513"/>
      <c r="Q33" s="513"/>
      <c r="R33" s="513"/>
      <c r="S33" s="513"/>
      <c r="T33" s="513"/>
      <c r="U33" s="513"/>
      <c r="V33" s="513"/>
      <c r="W33" s="531"/>
      <c r="X33" s="162"/>
      <c r="Y33" s="526"/>
      <c r="Z33" s="149"/>
      <c r="AA33" s="162"/>
      <c r="AB33" s="523"/>
      <c r="AC33" s="491"/>
      <c r="AD33" s="491"/>
      <c r="AE33" s="491"/>
      <c r="AF33" s="491"/>
      <c r="AG33" s="491"/>
    </row>
    <row r="34" spans="1:33" customFormat="1" ht="15" customHeight="1">
      <c r="A34" s="744"/>
      <c r="B34" s="744"/>
      <c r="C34" s="744"/>
      <c r="D34" s="744"/>
      <c r="E34" s="744"/>
      <c r="F34" s="744"/>
      <c r="G34" s="751"/>
      <c r="H34" s="744"/>
      <c r="I34" s="712"/>
      <c r="J34" s="85"/>
      <c r="L34" s="512"/>
      <c r="M34" s="165" t="s">
        <v>309</v>
      </c>
      <c r="N34" s="149"/>
      <c r="O34" s="513"/>
      <c r="P34" s="513"/>
      <c r="Q34" s="513"/>
      <c r="R34" s="513"/>
      <c r="S34" s="513"/>
      <c r="T34" s="513"/>
      <c r="U34" s="513"/>
      <c r="V34" s="513"/>
      <c r="W34" s="531"/>
      <c r="X34" s="162"/>
      <c r="Y34" s="526"/>
      <c r="Z34" s="149"/>
      <c r="AA34" s="162"/>
      <c r="AB34" s="523"/>
      <c r="AC34" s="491"/>
      <c r="AD34" s="491"/>
      <c r="AE34" s="491"/>
      <c r="AF34" s="491"/>
      <c r="AG34" s="491"/>
    </row>
    <row r="35" spans="1:33" ht="3" customHeight="1"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</row>
    <row r="36" spans="1:33" ht="89.25" customHeight="1">
      <c r="L36" s="1">
        <v>1</v>
      </c>
      <c r="M36" s="862" t="s">
        <v>674</v>
      </c>
      <c r="N36" s="862"/>
      <c r="O36" s="862"/>
      <c r="P36" s="862"/>
      <c r="Q36" s="862"/>
      <c r="R36" s="862"/>
      <c r="S36" s="862"/>
      <c r="T36" s="862"/>
      <c r="U36" s="862"/>
      <c r="V36" s="862"/>
      <c r="W36" s="862"/>
    </row>
  </sheetData>
  <sheetProtection password="FA9C" sheet="1" objects="1" scenarios="1" formatColumns="0" formatRows="0"/>
  <dataConsolidate/>
  <mergeCells count="41">
    <mergeCell ref="AB13:AB16"/>
    <mergeCell ref="X16:Y16"/>
    <mergeCell ref="O18:AA18"/>
    <mergeCell ref="O19:AA19"/>
    <mergeCell ref="O20:AA20"/>
    <mergeCell ref="L14:L16"/>
    <mergeCell ref="L13:AA13"/>
    <mergeCell ref="O21:AA21"/>
    <mergeCell ref="O23:AA23"/>
    <mergeCell ref="W24:W26"/>
    <mergeCell ref="X24:X26"/>
    <mergeCell ref="O9:T9"/>
    <mergeCell ref="O10:T10"/>
    <mergeCell ref="L5:T5"/>
    <mergeCell ref="O7:T7"/>
    <mergeCell ref="O8:T8"/>
    <mergeCell ref="O12:Z12"/>
    <mergeCell ref="M14:M16"/>
    <mergeCell ref="Z14:Z16"/>
    <mergeCell ref="AA14:AA16"/>
    <mergeCell ref="O14:Y14"/>
    <mergeCell ref="X17:Y17"/>
    <mergeCell ref="Y24:Y26"/>
    <mergeCell ref="Z24:Z26"/>
    <mergeCell ref="I23:I28"/>
    <mergeCell ref="J24:J27"/>
    <mergeCell ref="M36:W36"/>
    <mergeCell ref="AB25:AB27"/>
    <mergeCell ref="W15:Y15"/>
    <mergeCell ref="T15:U15"/>
    <mergeCell ref="R15:S15"/>
    <mergeCell ref="O15:O16"/>
    <mergeCell ref="P15:P16"/>
    <mergeCell ref="Q15:Q16"/>
    <mergeCell ref="A18:A33"/>
    <mergeCell ref="B19:B32"/>
    <mergeCell ref="C20:C31"/>
    <mergeCell ref="D21:D29"/>
    <mergeCell ref="G24:G27"/>
    <mergeCell ref="E22:E29"/>
    <mergeCell ref="F23:F28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4:Y25"/>
    <dataValidation allowBlank="1" promptTitle="checkPeriodRange" sqref="V24:V25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25">
      <formula1>900</formula1>
    </dataValidation>
    <dataValidation type="list" allowBlank="1" showInputMessage="1" showErrorMessage="1" errorTitle="Ошибка" error="Выберите значение из списка" sqref="O23">
      <formula1>kind_of_cons</formula1>
    </dataValidation>
    <dataValidation type="list" allowBlank="1" showInputMessage="1" showErrorMessage="1" errorTitle="Ошибка" error="Выберите значение из списка" prompt="Выберите значение из списка" sqref="M24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15" hidden="1" customWidth="1"/>
    <col min="2" max="4" width="3.7109375" style="202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202"/>
    <col min="12" max="12" width="11.140625" style="202" customWidth="1"/>
    <col min="13" max="20" width="10.5703125" style="202"/>
    <col min="21" max="16384" width="10.5703125" style="36"/>
  </cols>
  <sheetData>
    <row r="1" spans="1:20" ht="3" customHeight="1">
      <c r="A1" s="215" t="s">
        <v>209</v>
      </c>
    </row>
    <row r="2" spans="1:20" ht="22.5">
      <c r="F2" s="863" t="s">
        <v>492</v>
      </c>
      <c r="G2" s="864"/>
      <c r="H2" s="865"/>
      <c r="I2" s="436"/>
    </row>
    <row r="3" spans="1:20" ht="3" customHeight="1"/>
    <row r="4" spans="1:20" s="190" customFormat="1" ht="11.25">
      <c r="A4" s="214"/>
      <c r="B4" s="214"/>
      <c r="C4" s="214"/>
      <c r="D4" s="214"/>
      <c r="F4" s="815" t="s">
        <v>454</v>
      </c>
      <c r="G4" s="815"/>
      <c r="H4" s="815"/>
      <c r="I4" s="866" t="s">
        <v>455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s="190" customFormat="1" ht="11.25" customHeight="1">
      <c r="A5" s="214"/>
      <c r="B5" s="214"/>
      <c r="C5" s="214"/>
      <c r="D5" s="214"/>
      <c r="F5" s="319" t="s">
        <v>92</v>
      </c>
      <c r="G5" s="337" t="s">
        <v>457</v>
      </c>
      <c r="H5" s="318" t="s">
        <v>442</v>
      </c>
      <c r="I5" s="866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</row>
    <row r="6" spans="1:20" s="190" customFormat="1" ht="12" customHeight="1">
      <c r="A6" s="214"/>
      <c r="B6" s="214"/>
      <c r="C6" s="214"/>
      <c r="D6" s="214"/>
      <c r="F6" s="320" t="s">
        <v>93</v>
      </c>
      <c r="G6" s="322">
        <v>2</v>
      </c>
      <c r="H6" s="323">
        <v>3</v>
      </c>
      <c r="I6" s="321">
        <v>4</v>
      </c>
      <c r="J6" s="214">
        <v>4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s="190" customFormat="1" ht="18.75">
      <c r="A7" s="214"/>
      <c r="B7" s="214"/>
      <c r="C7" s="214"/>
      <c r="D7" s="214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33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0" s="190" customFormat="1" ht="45">
      <c r="A8" s="867">
        <v>1</v>
      </c>
      <c r="B8" s="214"/>
      <c r="C8" s="214"/>
      <c r="D8" s="214"/>
      <c r="F8" s="335" t="str">
        <f>"2." &amp;mergeValue(A8)</f>
        <v>2.1</v>
      </c>
      <c r="G8" s="417" t="s">
        <v>495</v>
      </c>
      <c r="H8" s="317"/>
      <c r="I8" s="196" t="s">
        <v>592</v>
      </c>
      <c r="J8" s="33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1:20" s="190" customFormat="1" ht="22.5">
      <c r="A9" s="867"/>
      <c r="B9" s="214"/>
      <c r="C9" s="214"/>
      <c r="D9" s="214"/>
      <c r="F9" s="335" t="str">
        <f>"3." &amp;mergeValue(A9)</f>
        <v>3.1</v>
      </c>
      <c r="G9" s="417" t="s">
        <v>496</v>
      </c>
      <c r="H9" s="317"/>
      <c r="I9" s="196" t="s">
        <v>590</v>
      </c>
      <c r="J9" s="33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1:20" s="190" customFormat="1" ht="22.5">
      <c r="A10" s="867"/>
      <c r="B10" s="214"/>
      <c r="C10" s="214"/>
      <c r="D10" s="214"/>
      <c r="F10" s="335" t="str">
        <f>"4."&amp;mergeValue(A10)</f>
        <v>4.1</v>
      </c>
      <c r="G10" s="417" t="s">
        <v>497</v>
      </c>
      <c r="H10" s="318" t="s">
        <v>458</v>
      </c>
      <c r="I10" s="196"/>
      <c r="J10" s="33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20" s="190" customFormat="1" ht="18.75">
      <c r="A11" s="867"/>
      <c r="B11" s="867">
        <v>1</v>
      </c>
      <c r="C11" s="344"/>
      <c r="D11" s="344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334"/>
      <c r="K11" s="214"/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0" s="190" customFormat="1" ht="22.5">
      <c r="A12" s="867"/>
      <c r="B12" s="867"/>
      <c r="C12" s="867">
        <v>1</v>
      </c>
      <c r="D12" s="344"/>
      <c r="F12" s="335" t="str">
        <f>"4."&amp;mergeValue(A12) &amp;"."&amp;mergeValue(B12)&amp;"."&amp;mergeValue(C12)</f>
        <v>4.1.1.1</v>
      </c>
      <c r="G12" s="341" t="s">
        <v>498</v>
      </c>
      <c r="H12" s="317"/>
      <c r="I12" s="196" t="s">
        <v>501</v>
      </c>
      <c r="J12" s="33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s="190" customFormat="1" ht="39" customHeight="1">
      <c r="A13" s="867"/>
      <c r="B13" s="867"/>
      <c r="C13" s="867"/>
      <c r="D13" s="344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/>
      <c r="I13" s="868" t="s">
        <v>593</v>
      </c>
      <c r="J13" s="33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s="190" customFormat="1" ht="18.75">
      <c r="A14" s="867"/>
      <c r="B14" s="867"/>
      <c r="C14" s="867"/>
      <c r="D14" s="344"/>
      <c r="F14" s="338"/>
      <c r="G14" s="150" t="s">
        <v>4</v>
      </c>
      <c r="H14" s="343"/>
      <c r="I14" s="868"/>
      <c r="J14" s="33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s="190" customFormat="1" ht="18.75">
      <c r="A15" s="867"/>
      <c r="B15" s="867"/>
      <c r="C15" s="344"/>
      <c r="D15" s="344"/>
      <c r="F15" s="338"/>
      <c r="G15" s="149" t="s">
        <v>403</v>
      </c>
      <c r="H15" s="339"/>
      <c r="I15" s="340"/>
      <c r="J15" s="33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0" s="190" customFormat="1" ht="18.75">
      <c r="A16" s="867"/>
      <c r="B16" s="214"/>
      <c r="C16" s="214"/>
      <c r="D16" s="214"/>
      <c r="F16" s="338"/>
      <c r="G16" s="155" t="s">
        <v>507</v>
      </c>
      <c r="H16" s="339"/>
      <c r="I16" s="340"/>
      <c r="J16" s="334"/>
      <c r="K16" s="214"/>
      <c r="L16" s="214"/>
      <c r="M16" s="214"/>
      <c r="N16" s="214"/>
      <c r="O16" s="214"/>
      <c r="P16" s="214"/>
      <c r="Q16" s="214"/>
      <c r="R16" s="214"/>
      <c r="S16" s="214"/>
      <c r="T16" s="214"/>
    </row>
    <row r="17" spans="1:20" s="190" customFormat="1" ht="18.75">
      <c r="A17" s="214"/>
      <c r="B17" s="214"/>
      <c r="C17" s="214"/>
      <c r="D17" s="214"/>
      <c r="F17" s="338"/>
      <c r="G17" s="165" t="s">
        <v>506</v>
      </c>
      <c r="H17" s="339"/>
      <c r="I17" s="340"/>
      <c r="J17" s="33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0" s="326" customFormat="1" ht="3" customHeight="1">
      <c r="A18" s="327"/>
      <c r="B18" s="327"/>
      <c r="C18" s="327"/>
      <c r="D18" s="327"/>
      <c r="F18" s="325"/>
      <c r="G18" s="418"/>
      <c r="H18" s="419"/>
      <c r="I18" s="226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</row>
    <row r="19" spans="1:20" s="326" customFormat="1" ht="15" customHeight="1">
      <c r="A19" s="327"/>
      <c r="B19" s="327"/>
      <c r="C19" s="327"/>
      <c r="D19" s="327"/>
      <c r="F19" s="325"/>
      <c r="G19" s="862" t="s">
        <v>595</v>
      </c>
      <c r="H19" s="862"/>
      <c r="I19" s="226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AK34"/>
  <sheetViews>
    <sheetView showGridLines="0" topLeftCell="I4" zoomScaleNormal="100" workbookViewId="0"/>
  </sheetViews>
  <sheetFormatPr defaultColWidth="3.7109375" defaultRowHeight="14.25"/>
  <cols>
    <col min="1" max="6" width="10.5703125" style="490" hidden="1" customWidth="1"/>
    <col min="7" max="8" width="7" style="496" hidden="1" customWidth="1"/>
    <col min="9" max="9" width="3.7109375" style="96" customWidth="1"/>
    <col min="10" max="11" width="3.7109375" style="87" customWidth="1"/>
    <col min="12" max="12" width="12.7109375" style="36" customWidth="1"/>
    <col min="13" max="13" width="47.42578125" style="36" customWidth="1"/>
    <col min="14" max="16" width="3.7109375" style="36" customWidth="1"/>
    <col min="17" max="17" width="23.7109375" style="36" customWidth="1"/>
    <col min="18" max="20" width="3.7109375" style="36" customWidth="1"/>
    <col min="21" max="21" width="23.7109375" style="36" customWidth="1"/>
    <col min="22" max="24" width="3.7109375" style="36" customWidth="1"/>
    <col min="25" max="27" width="23.7109375" style="36" customWidth="1"/>
    <col min="28" max="28" width="11.7109375" style="36" customWidth="1"/>
    <col min="29" max="29" width="3.7109375" style="36" customWidth="1"/>
    <col min="30" max="30" width="11.7109375" style="36" customWidth="1"/>
    <col min="31" max="31" width="8.5703125" style="36" hidden="1" customWidth="1"/>
    <col min="32" max="32" width="4.7109375" style="36" customWidth="1"/>
    <col min="33" max="33" width="115.7109375" style="36" customWidth="1"/>
    <col min="34" max="35" width="10.5703125" style="490" customWidth="1"/>
    <col min="36" max="36" width="13.42578125" style="490" customWidth="1"/>
    <col min="37" max="37" width="10.5703125" style="490" customWidth="1"/>
    <col min="38" max="246" width="10.5703125" style="36" customWidth="1"/>
    <col min="247" max="254" width="0" style="36" hidden="1" customWidth="1"/>
    <col min="255" max="16384" width="3.7109375" style="36"/>
  </cols>
  <sheetData>
    <row r="1" spans="1:37" hidden="1"/>
    <row r="2" spans="1:37" hidden="1"/>
    <row r="3" spans="1:37" hidden="1"/>
    <row r="4" spans="1:37" ht="3" customHeight="1">
      <c r="J4" s="86"/>
      <c r="K4" s="86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100"/>
      <c r="AA4" s="100"/>
      <c r="AB4" s="100"/>
      <c r="AC4" s="100"/>
      <c r="AD4" s="100"/>
      <c r="AE4" s="37"/>
    </row>
    <row r="5" spans="1:37" ht="22.5" customHeight="1">
      <c r="J5" s="86"/>
      <c r="K5" s="86"/>
      <c r="L5" s="895" t="s">
        <v>676</v>
      </c>
      <c r="M5" s="895"/>
      <c r="N5" s="895"/>
      <c r="O5" s="895"/>
      <c r="P5" s="895"/>
      <c r="Q5" s="895"/>
      <c r="R5" s="895"/>
      <c r="S5" s="895"/>
      <c r="T5" s="895"/>
      <c r="U5" s="487"/>
      <c r="V5" s="487"/>
      <c r="Y5" s="539"/>
      <c r="Z5" s="539"/>
      <c r="AA5" s="539"/>
      <c r="AB5" s="539"/>
      <c r="AC5" s="539"/>
      <c r="AD5" s="539"/>
      <c r="AE5" s="487"/>
    </row>
    <row r="6" spans="1:37" ht="3" customHeight="1">
      <c r="J6" s="86"/>
      <c r="K6" s="86"/>
      <c r="L6" s="37"/>
      <c r="M6" s="37"/>
      <c r="N6" s="37"/>
      <c r="O6" s="83"/>
      <c r="P6" s="83"/>
      <c r="Q6" s="83"/>
      <c r="R6" s="83"/>
      <c r="S6" s="83"/>
      <c r="T6" s="83"/>
      <c r="U6" s="37"/>
    </row>
    <row r="7" spans="1:37" ht="22.5">
      <c r="A7" s="539"/>
      <c r="B7" s="539"/>
      <c r="C7" s="539"/>
      <c r="D7" s="539"/>
      <c r="E7" s="539"/>
      <c r="F7" s="539"/>
      <c r="G7" s="545"/>
      <c r="H7" s="545"/>
      <c r="J7" s="86"/>
      <c r="K7" s="86"/>
      <c r="L7" s="37"/>
      <c r="M7" s="590" t="s">
        <v>503</v>
      </c>
      <c r="N7" s="872" t="str">
        <f>IF(NameOrPr_ch="",IF(NameOrPr="","",NameOrPr),NameOrPr_ch)</f>
        <v>Государственный комитет Республики Башкортостан по тарифам</v>
      </c>
      <c r="O7" s="872"/>
      <c r="P7" s="872"/>
      <c r="Q7" s="872"/>
      <c r="R7" s="872"/>
      <c r="S7" s="872"/>
      <c r="T7" s="872"/>
      <c r="U7" s="587"/>
      <c r="AH7" s="539"/>
      <c r="AI7" s="539"/>
      <c r="AJ7" s="539"/>
      <c r="AK7" s="539"/>
    </row>
    <row r="8" spans="1:37" s="190" customFormat="1" ht="18.75">
      <c r="A8" s="495"/>
      <c r="B8" s="495"/>
      <c r="C8" s="495"/>
      <c r="D8" s="495"/>
      <c r="E8" s="495"/>
      <c r="F8" s="495"/>
      <c r="G8" s="495"/>
      <c r="H8" s="495"/>
      <c r="L8" s="489"/>
      <c r="M8" s="590" t="s">
        <v>598</v>
      </c>
      <c r="N8" s="872" t="str">
        <f>IF(datePr_ch="",IF(datePr="","",datePr),datePr_ch)</f>
        <v>10.12.2018</v>
      </c>
      <c r="O8" s="872"/>
      <c r="P8" s="872"/>
      <c r="Q8" s="872"/>
      <c r="R8" s="872"/>
      <c r="S8" s="872"/>
      <c r="T8" s="872"/>
      <c r="U8" s="585"/>
      <c r="AH8" s="495"/>
      <c r="AI8" s="495"/>
      <c r="AJ8" s="495"/>
      <c r="AK8" s="495"/>
    </row>
    <row r="9" spans="1:37" s="190" customFormat="1" ht="18.75">
      <c r="A9" s="495"/>
      <c r="B9" s="495"/>
      <c r="C9" s="495"/>
      <c r="D9" s="495"/>
      <c r="E9" s="495"/>
      <c r="F9" s="495"/>
      <c r="G9" s="495"/>
      <c r="H9" s="495"/>
      <c r="L9" s="152"/>
      <c r="M9" s="590" t="s">
        <v>597</v>
      </c>
      <c r="N9" s="872" t="str">
        <f>IF(numberPr_ch="",IF(numberPr="","",numberPr),numberPr_ch)</f>
        <v>532</v>
      </c>
      <c r="O9" s="872"/>
      <c r="P9" s="872"/>
      <c r="Q9" s="872"/>
      <c r="R9" s="872"/>
      <c r="S9" s="872"/>
      <c r="T9" s="872"/>
      <c r="U9" s="585"/>
      <c r="AH9" s="495"/>
      <c r="AI9" s="495"/>
      <c r="AJ9" s="495"/>
      <c r="AK9" s="495"/>
    </row>
    <row r="10" spans="1:37" s="190" customFormat="1" ht="18.75">
      <c r="A10" s="495"/>
      <c r="B10" s="495"/>
      <c r="C10" s="495"/>
      <c r="D10" s="495"/>
      <c r="E10" s="495"/>
      <c r="F10" s="495"/>
      <c r="G10" s="495"/>
      <c r="H10" s="495"/>
      <c r="L10" s="152"/>
      <c r="M10" s="590" t="s">
        <v>502</v>
      </c>
      <c r="N10" s="872" t="str">
        <f>IF(IstPub_ch="",IF(IstPub="","",IstPub),IstPub_ch)</f>
        <v>сайт регулирующего органа</v>
      </c>
      <c r="O10" s="872"/>
      <c r="P10" s="872"/>
      <c r="Q10" s="872"/>
      <c r="R10" s="872"/>
      <c r="S10" s="872"/>
      <c r="T10" s="872"/>
      <c r="U10" s="585"/>
      <c r="AH10" s="495"/>
      <c r="AI10" s="495"/>
      <c r="AJ10" s="495"/>
      <c r="AK10" s="495"/>
    </row>
    <row r="11" spans="1:37" s="326" customFormat="1" ht="18.75" hidden="1">
      <c r="A11" s="616"/>
      <c r="B11" s="616"/>
      <c r="C11" s="616"/>
      <c r="D11" s="616"/>
      <c r="E11" s="616"/>
      <c r="F11" s="616"/>
      <c r="G11" s="616"/>
      <c r="H11" s="616"/>
      <c r="L11" s="152"/>
      <c r="M11" s="612"/>
      <c r="N11" s="611"/>
      <c r="O11" s="611"/>
      <c r="P11" s="611"/>
      <c r="Q11" s="611"/>
      <c r="R11" s="611"/>
      <c r="S11" s="611"/>
      <c r="T11" s="611"/>
      <c r="U11" s="585"/>
      <c r="Z11" s="615" t="s">
        <v>723</v>
      </c>
      <c r="AA11" s="615" t="s">
        <v>724</v>
      </c>
      <c r="AH11" s="616"/>
      <c r="AI11" s="616"/>
      <c r="AJ11" s="616"/>
      <c r="AK11" s="616"/>
    </row>
    <row r="12" spans="1:37" s="190" customFormat="1" ht="11.25" hidden="1">
      <c r="A12" s="495"/>
      <c r="B12" s="495"/>
      <c r="C12" s="495"/>
      <c r="D12" s="495"/>
      <c r="E12" s="495"/>
      <c r="F12" s="495"/>
      <c r="G12" s="495"/>
      <c r="H12" s="495"/>
      <c r="L12" s="896"/>
      <c r="M12" s="896"/>
      <c r="N12" s="479"/>
      <c r="O12" s="919"/>
      <c r="P12" s="919"/>
      <c r="Q12" s="919"/>
      <c r="R12" s="919"/>
      <c r="S12" s="919"/>
      <c r="T12" s="919"/>
      <c r="U12" s="477"/>
      <c r="AE12" s="493" t="s">
        <v>373</v>
      </c>
      <c r="AH12" s="495"/>
      <c r="AI12" s="495"/>
      <c r="AJ12" s="495"/>
      <c r="AK12" s="495"/>
    </row>
    <row r="13" spans="1:37">
      <c r="J13" s="86"/>
      <c r="K13" s="86"/>
      <c r="L13" s="37"/>
      <c r="M13" s="37"/>
      <c r="N13" s="37"/>
      <c r="O13" s="913"/>
      <c r="P13" s="913"/>
      <c r="Q13" s="913"/>
      <c r="R13" s="913"/>
      <c r="S13" s="913"/>
      <c r="T13" s="913"/>
      <c r="U13" s="549"/>
      <c r="Z13" s="913"/>
      <c r="AA13" s="913"/>
      <c r="AB13" s="913"/>
      <c r="AC13" s="913"/>
      <c r="AD13" s="913"/>
      <c r="AE13" s="913"/>
    </row>
    <row r="14" spans="1:37">
      <c r="J14" s="86"/>
      <c r="K14" s="86"/>
      <c r="L14" s="815" t="s">
        <v>454</v>
      </c>
      <c r="M14" s="815"/>
      <c r="N14" s="815"/>
      <c r="O14" s="815"/>
      <c r="P14" s="815"/>
      <c r="Q14" s="815"/>
      <c r="R14" s="815"/>
      <c r="S14" s="815"/>
      <c r="T14" s="815"/>
      <c r="U14" s="815"/>
      <c r="V14" s="815"/>
      <c r="W14" s="815"/>
      <c r="X14" s="815"/>
      <c r="Y14" s="815"/>
      <c r="Z14" s="815"/>
      <c r="AA14" s="815"/>
      <c r="AB14" s="815"/>
      <c r="AC14" s="815"/>
      <c r="AD14" s="815"/>
      <c r="AE14" s="815"/>
      <c r="AF14" s="815"/>
      <c r="AG14" s="815" t="s">
        <v>455</v>
      </c>
    </row>
    <row r="15" spans="1:37" ht="14.25" customHeight="1">
      <c r="J15" s="86"/>
      <c r="K15" s="86"/>
      <c r="L15" s="879" t="s">
        <v>92</v>
      </c>
      <c r="M15" s="879" t="s">
        <v>678</v>
      </c>
      <c r="N15" s="933" t="s">
        <v>630</v>
      </c>
      <c r="O15" s="933"/>
      <c r="P15" s="933"/>
      <c r="Q15" s="933"/>
      <c r="R15" s="933" t="s">
        <v>631</v>
      </c>
      <c r="S15" s="933"/>
      <c r="T15" s="933"/>
      <c r="U15" s="933"/>
      <c r="V15" s="933" t="s">
        <v>632</v>
      </c>
      <c r="W15" s="933"/>
      <c r="X15" s="933"/>
      <c r="Y15" s="933"/>
      <c r="Z15" s="879" t="s">
        <v>643</v>
      </c>
      <c r="AA15" s="879"/>
      <c r="AB15" s="879"/>
      <c r="AC15" s="879"/>
      <c r="AD15" s="879"/>
      <c r="AE15" s="879" t="s">
        <v>341</v>
      </c>
      <c r="AF15" s="912" t="s">
        <v>275</v>
      </c>
      <c r="AG15" s="815"/>
    </row>
    <row r="16" spans="1:37" ht="27.75" customHeight="1">
      <c r="A16" s="539"/>
      <c r="B16" s="539"/>
      <c r="C16" s="539"/>
      <c r="D16" s="539"/>
      <c r="E16" s="539"/>
      <c r="F16" s="539"/>
      <c r="G16" s="545"/>
      <c r="H16" s="545"/>
      <c r="J16" s="86"/>
      <c r="K16" s="86"/>
      <c r="L16" s="879"/>
      <c r="M16" s="879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815" t="s">
        <v>681</v>
      </c>
      <c r="AA16" s="815"/>
      <c r="AB16" s="815" t="s">
        <v>656</v>
      </c>
      <c r="AC16" s="815"/>
      <c r="AD16" s="815"/>
      <c r="AE16" s="879"/>
      <c r="AF16" s="912"/>
      <c r="AG16" s="815"/>
      <c r="AH16" s="539"/>
      <c r="AI16" s="539"/>
      <c r="AJ16" s="539"/>
      <c r="AK16" s="539"/>
    </row>
    <row r="17" spans="1:37" ht="14.25" customHeight="1">
      <c r="J17" s="86"/>
      <c r="K17" s="86"/>
      <c r="L17" s="879"/>
      <c r="M17" s="879"/>
      <c r="N17" s="933"/>
      <c r="O17" s="933"/>
      <c r="P17" s="933"/>
      <c r="Q17" s="933"/>
      <c r="R17" s="933"/>
      <c r="S17" s="933"/>
      <c r="T17" s="933"/>
      <c r="U17" s="933"/>
      <c r="V17" s="933"/>
      <c r="W17" s="933"/>
      <c r="X17" s="933"/>
      <c r="Y17" s="933"/>
      <c r="Z17" s="103" t="s">
        <v>679</v>
      </c>
      <c r="AA17" s="103" t="s">
        <v>680</v>
      </c>
      <c r="AB17" s="105" t="s">
        <v>274</v>
      </c>
      <c r="AC17" s="924" t="s">
        <v>273</v>
      </c>
      <c r="AD17" s="924"/>
      <c r="AE17" s="879"/>
      <c r="AF17" s="912"/>
      <c r="AG17" s="815"/>
    </row>
    <row r="18" spans="1:37">
      <c r="J18" s="86"/>
      <c r="K18" s="480">
        <v>1</v>
      </c>
      <c r="L18" s="42" t="s">
        <v>93</v>
      </c>
      <c r="M18" s="42" t="s">
        <v>49</v>
      </c>
      <c r="N18" s="934">
        <f ca="1">OFFSET(N18,0,-1)+1</f>
        <v>3</v>
      </c>
      <c r="O18" s="934"/>
      <c r="P18" s="934"/>
      <c r="Q18" s="934"/>
      <c r="R18" s="934">
        <f ca="1">OFFSET(N18,0,0)+1</f>
        <v>4</v>
      </c>
      <c r="S18" s="934"/>
      <c r="T18" s="934"/>
      <c r="U18" s="934"/>
      <c r="V18" s="592"/>
      <c r="W18" s="592"/>
      <c r="X18" s="592"/>
      <c r="Y18" s="593">
        <f ca="1">OFFSET(R18,0,0)+1</f>
        <v>5</v>
      </c>
      <c r="Z18" s="478">
        <f ca="1">OFFSET(Z18,0,-1)+1</f>
        <v>6</v>
      </c>
      <c r="AA18" s="478">
        <f ca="1">OFFSET(AA18,0,-1)+1</f>
        <v>7</v>
      </c>
      <c r="AB18" s="478">
        <f ca="1">OFFSET(AB18,0,-1)+1</f>
        <v>8</v>
      </c>
      <c r="AC18" s="934">
        <f ca="1">OFFSET(AC18,0,-1)+1</f>
        <v>9</v>
      </c>
      <c r="AD18" s="934"/>
      <c r="AE18" s="478">
        <f ca="1">OFFSET(AE18,0,-2)+1</f>
        <v>10</v>
      </c>
      <c r="AG18" s="478">
        <f ca="1">OFFSET(AG18,0,-2)+1</f>
        <v>11</v>
      </c>
    </row>
    <row r="19" spans="1:37" ht="22.5">
      <c r="A19" s="898">
        <v>1</v>
      </c>
      <c r="B19" s="730"/>
      <c r="C19" s="730"/>
      <c r="D19" s="730"/>
      <c r="E19" s="730"/>
      <c r="F19" s="723"/>
      <c r="G19" s="729"/>
      <c r="H19" s="729"/>
      <c r="J19" s="86"/>
      <c r="K19" s="86"/>
      <c r="L19" s="546">
        <f>mergeValue(A19)</f>
        <v>1</v>
      </c>
      <c r="M19" s="564" t="s">
        <v>20</v>
      </c>
      <c r="N19" s="935"/>
      <c r="O19" s="935"/>
      <c r="P19" s="935"/>
      <c r="Q19" s="935"/>
      <c r="R19" s="935"/>
      <c r="S19" s="935"/>
      <c r="T19" s="935"/>
      <c r="U19" s="935"/>
      <c r="V19" s="935"/>
      <c r="W19" s="935"/>
      <c r="X19" s="935"/>
      <c r="Y19" s="935"/>
      <c r="Z19" s="935"/>
      <c r="AA19" s="935"/>
      <c r="AB19" s="935"/>
      <c r="AC19" s="935"/>
      <c r="AD19" s="935"/>
      <c r="AE19" s="935"/>
      <c r="AF19" s="935"/>
      <c r="AG19" s="196" t="s">
        <v>477</v>
      </c>
    </row>
    <row r="20" spans="1:37" ht="22.5">
      <c r="A20" s="898"/>
      <c r="B20" s="898">
        <v>1</v>
      </c>
      <c r="C20" s="730"/>
      <c r="D20" s="730"/>
      <c r="E20" s="730"/>
      <c r="F20" s="723"/>
      <c r="G20" s="732"/>
      <c r="H20" s="733"/>
      <c r="I20" s="721"/>
      <c r="J20" s="47"/>
      <c r="K20" s="36"/>
      <c r="L20" s="546" t="str">
        <f>mergeValue(A20) &amp;"."&amp; mergeValue(B20)</f>
        <v>1.1</v>
      </c>
      <c r="M20" s="514" t="s">
        <v>16</v>
      </c>
      <c r="N20" s="936"/>
      <c r="O20" s="936"/>
      <c r="P20" s="936"/>
      <c r="Q20" s="936"/>
      <c r="R20" s="936"/>
      <c r="S20" s="936"/>
      <c r="T20" s="936"/>
      <c r="U20" s="936"/>
      <c r="V20" s="936"/>
      <c r="W20" s="936"/>
      <c r="X20" s="936"/>
      <c r="Y20" s="936"/>
      <c r="Z20" s="936"/>
      <c r="AA20" s="936"/>
      <c r="AB20" s="936"/>
      <c r="AC20" s="936"/>
      <c r="AD20" s="936"/>
      <c r="AE20" s="936"/>
      <c r="AF20" s="936"/>
      <c r="AG20" s="196" t="s">
        <v>478</v>
      </c>
    </row>
    <row r="21" spans="1:37" ht="22.5">
      <c r="A21" s="898"/>
      <c r="B21" s="898"/>
      <c r="C21" s="898">
        <v>1</v>
      </c>
      <c r="D21" s="730"/>
      <c r="E21" s="730"/>
      <c r="F21" s="723"/>
      <c r="G21" s="732"/>
      <c r="H21" s="733"/>
      <c r="I21" s="721"/>
      <c r="J21" s="47"/>
      <c r="K21" s="36"/>
      <c r="L21" s="546" t="str">
        <f>mergeValue(A21) &amp;"."&amp; mergeValue(B21)&amp;"."&amp; mergeValue(C21)</f>
        <v>1.1.1</v>
      </c>
      <c r="M21" s="515" t="s">
        <v>7</v>
      </c>
      <c r="N21" s="936"/>
      <c r="O21" s="936"/>
      <c r="P21" s="936"/>
      <c r="Q21" s="936"/>
      <c r="R21" s="936"/>
      <c r="S21" s="936"/>
      <c r="T21" s="936"/>
      <c r="U21" s="936"/>
      <c r="V21" s="936"/>
      <c r="W21" s="936"/>
      <c r="X21" s="936"/>
      <c r="Y21" s="936"/>
      <c r="Z21" s="936"/>
      <c r="AA21" s="936"/>
      <c r="AB21" s="936"/>
      <c r="AC21" s="936"/>
      <c r="AD21" s="936"/>
      <c r="AE21" s="936"/>
      <c r="AF21" s="936"/>
      <c r="AG21" s="196" t="s">
        <v>635</v>
      </c>
    </row>
    <row r="22" spans="1:37" ht="15" customHeight="1">
      <c r="A22" s="898"/>
      <c r="B22" s="898"/>
      <c r="C22" s="898"/>
      <c r="D22" s="898">
        <v>1</v>
      </c>
      <c r="E22" s="730"/>
      <c r="F22" s="723"/>
      <c r="G22" s="732"/>
      <c r="H22" s="733"/>
      <c r="I22" s="721"/>
      <c r="J22" s="47"/>
      <c r="K22" s="36"/>
      <c r="L22" s="546" t="str">
        <f>mergeValue(A22) &amp;"."&amp; mergeValue(B22)&amp;"."&amp; mergeValue(C22)&amp;"."&amp; mergeValue(D22)</f>
        <v>1.1.1.1</v>
      </c>
      <c r="M22" s="516" t="s">
        <v>22</v>
      </c>
      <c r="N22" s="936"/>
      <c r="O22" s="936"/>
      <c r="P22" s="936"/>
      <c r="Q22" s="936"/>
      <c r="R22" s="936"/>
      <c r="S22" s="936"/>
      <c r="T22" s="936"/>
      <c r="U22" s="936"/>
      <c r="V22" s="936"/>
      <c r="W22" s="936"/>
      <c r="X22" s="936"/>
      <c r="Y22" s="936"/>
      <c r="Z22" s="936"/>
      <c r="AA22" s="936"/>
      <c r="AB22" s="936"/>
      <c r="AC22" s="936"/>
      <c r="AD22" s="936"/>
      <c r="AE22" s="936"/>
      <c r="AF22" s="936"/>
      <c r="AG22" s="196" t="s">
        <v>682</v>
      </c>
    </row>
    <row r="23" spans="1:37" ht="20.100000000000001" customHeight="1">
      <c r="A23" s="898"/>
      <c r="B23" s="898"/>
      <c r="C23" s="898"/>
      <c r="D23" s="898"/>
      <c r="E23" s="898">
        <v>1</v>
      </c>
      <c r="F23" s="723"/>
      <c r="G23" s="732"/>
      <c r="H23" s="733"/>
      <c r="I23" s="506"/>
      <c r="J23" s="724"/>
      <c r="K23" s="814"/>
      <c r="L23" s="937" t="str">
        <f>mergeValue(A23) &amp;"."&amp; mergeValue(B23)&amp;"."&amp; mergeValue(C23)&amp;"."&amp; mergeValue(D23)&amp;"."&amp; mergeValue(E23)</f>
        <v>1.1.1.1.1</v>
      </c>
      <c r="M23" s="938"/>
      <c r="N23" s="894" t="s">
        <v>85</v>
      </c>
      <c r="O23" s="932"/>
      <c r="P23" s="928">
        <v>1</v>
      </c>
      <c r="Q23" s="929"/>
      <c r="R23" s="894" t="s">
        <v>85</v>
      </c>
      <c r="S23" s="932"/>
      <c r="T23" s="928">
        <v>1</v>
      </c>
      <c r="U23" s="929"/>
      <c r="V23" s="894" t="s">
        <v>85</v>
      </c>
      <c r="W23" s="524"/>
      <c r="X23" s="111">
        <v>1</v>
      </c>
      <c r="Y23" s="774"/>
      <c r="Z23" s="589"/>
      <c r="AA23" s="589"/>
      <c r="AB23" s="905"/>
      <c r="AC23" s="894" t="s">
        <v>84</v>
      </c>
      <c r="AD23" s="905"/>
      <c r="AE23" s="894" t="s">
        <v>85</v>
      </c>
      <c r="AF23" s="535"/>
      <c r="AG23" s="925" t="s">
        <v>683</v>
      </c>
      <c r="AH23" s="490" t="str">
        <f>strCheckDate(Z24:AF24)</f>
        <v/>
      </c>
      <c r="AI23" s="494" t="str">
        <f>IF(AND(COUNTIF(AJ18:AJ27,AJ23)&gt;1,AJ23&lt;&gt;""),"ErrUnique:HasDoubleConn","")</f>
        <v/>
      </c>
      <c r="AJ23" s="494"/>
      <c r="AK23" s="494"/>
    </row>
    <row r="24" spans="1:37" ht="20.100000000000001" customHeight="1">
      <c r="A24" s="898"/>
      <c r="B24" s="898"/>
      <c r="C24" s="898"/>
      <c r="D24" s="898"/>
      <c r="E24" s="898"/>
      <c r="F24" s="723"/>
      <c r="G24" s="732"/>
      <c r="H24" s="733"/>
      <c r="I24" s="506"/>
      <c r="J24" s="724"/>
      <c r="K24" s="814"/>
      <c r="L24" s="937"/>
      <c r="M24" s="938"/>
      <c r="N24" s="894"/>
      <c r="O24" s="932"/>
      <c r="P24" s="928"/>
      <c r="Q24" s="930"/>
      <c r="R24" s="894"/>
      <c r="S24" s="932"/>
      <c r="T24" s="928"/>
      <c r="U24" s="931"/>
      <c r="V24" s="894"/>
      <c r="W24" s="550"/>
      <c r="X24" s="165"/>
      <c r="Y24" s="165"/>
      <c r="Z24" s="530"/>
      <c r="AA24" s="552" t="str">
        <f>AB23 &amp; "-" &amp; AD23</f>
        <v>-</v>
      </c>
      <c r="AB24" s="893"/>
      <c r="AC24" s="894"/>
      <c r="AD24" s="893"/>
      <c r="AE24" s="894"/>
      <c r="AF24" s="591"/>
      <c r="AG24" s="926"/>
      <c r="AI24" s="494"/>
      <c r="AJ24" s="494"/>
      <c r="AK24" s="494"/>
    </row>
    <row r="25" spans="1:37" ht="20.100000000000001" customHeight="1">
      <c r="A25" s="898"/>
      <c r="B25" s="898"/>
      <c r="C25" s="898"/>
      <c r="D25" s="898"/>
      <c r="E25" s="898"/>
      <c r="F25" s="723"/>
      <c r="G25" s="732"/>
      <c r="H25" s="733"/>
      <c r="I25" s="506"/>
      <c r="J25" s="724"/>
      <c r="K25" s="814"/>
      <c r="L25" s="937"/>
      <c r="M25" s="938"/>
      <c r="N25" s="894"/>
      <c r="O25" s="932"/>
      <c r="P25" s="928"/>
      <c r="Q25" s="931"/>
      <c r="R25" s="894"/>
      <c r="S25" s="551"/>
      <c r="T25" s="155"/>
      <c r="U25" s="165"/>
      <c r="V25" s="529"/>
      <c r="W25" s="529"/>
      <c r="X25" s="529"/>
      <c r="Y25" s="529"/>
      <c r="Z25" s="530"/>
      <c r="AA25" s="530"/>
      <c r="AB25" s="531"/>
      <c r="AC25" s="162"/>
      <c r="AD25" s="162"/>
      <c r="AE25" s="531"/>
      <c r="AF25" s="162"/>
      <c r="AG25" s="926"/>
      <c r="AI25" s="494"/>
      <c r="AJ25" s="494"/>
      <c r="AK25" s="494"/>
    </row>
    <row r="26" spans="1:37" ht="20.100000000000001" customHeight="1">
      <c r="A26" s="898"/>
      <c r="B26" s="898"/>
      <c r="C26" s="898"/>
      <c r="D26" s="898"/>
      <c r="E26" s="898"/>
      <c r="F26" s="723"/>
      <c r="G26" s="732"/>
      <c r="H26" s="733"/>
      <c r="I26" s="506"/>
      <c r="J26" s="724"/>
      <c r="K26" s="814"/>
      <c r="L26" s="937"/>
      <c r="M26" s="938"/>
      <c r="N26" s="894"/>
      <c r="O26" s="532"/>
      <c r="P26" s="534"/>
      <c r="Q26" s="533"/>
      <c r="R26" s="529"/>
      <c r="S26" s="529"/>
      <c r="T26" s="529"/>
      <c r="U26" s="529"/>
      <c r="V26" s="529"/>
      <c r="W26" s="529"/>
      <c r="X26" s="529"/>
      <c r="Y26" s="529"/>
      <c r="Z26" s="530"/>
      <c r="AA26" s="530"/>
      <c r="AB26" s="531"/>
      <c r="AC26" s="162"/>
      <c r="AD26" s="162"/>
      <c r="AE26" s="531"/>
      <c r="AF26" s="162"/>
      <c r="AG26" s="926"/>
      <c r="AI26" s="494"/>
      <c r="AJ26" s="494"/>
      <c r="AK26" s="494"/>
    </row>
    <row r="27" spans="1:37" customFormat="1" ht="15" customHeight="1">
      <c r="A27" s="898"/>
      <c r="B27" s="898"/>
      <c r="C27" s="898"/>
      <c r="D27" s="898"/>
      <c r="E27" s="731"/>
      <c r="F27" s="725"/>
      <c r="G27" s="727"/>
      <c r="H27" s="725"/>
      <c r="I27" s="506"/>
      <c r="J27" s="724"/>
      <c r="K27" s="157"/>
      <c r="L27" s="512"/>
      <c r="M27" s="517" t="s">
        <v>5</v>
      </c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7"/>
      <c r="AF27" s="517"/>
      <c r="AG27" s="927"/>
      <c r="AH27" s="491"/>
      <c r="AI27" s="491"/>
      <c r="AJ27" s="213"/>
      <c r="AK27" s="213"/>
    </row>
    <row r="28" spans="1:37" customFormat="1" ht="15" customHeight="1">
      <c r="A28" s="898"/>
      <c r="B28" s="898"/>
      <c r="C28" s="898"/>
      <c r="D28" s="731"/>
      <c r="E28" s="731"/>
      <c r="F28" s="725"/>
      <c r="G28" s="732"/>
      <c r="H28" s="725"/>
      <c r="I28" s="157"/>
      <c r="J28" s="85"/>
      <c r="K28" s="157"/>
      <c r="L28" s="512"/>
      <c r="M28" s="150" t="s">
        <v>17</v>
      </c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62"/>
      <c r="AG28" s="523"/>
      <c r="AH28" s="491"/>
      <c r="AI28" s="491"/>
      <c r="AJ28" s="213"/>
      <c r="AK28" s="213"/>
    </row>
    <row r="29" spans="1:37" customFormat="1" ht="15" customHeight="1">
      <c r="A29" s="898"/>
      <c r="B29" s="898"/>
      <c r="C29" s="731"/>
      <c r="D29" s="731"/>
      <c r="E29" s="731"/>
      <c r="F29" s="725"/>
      <c r="G29" s="732"/>
      <c r="H29" s="725"/>
      <c r="I29" s="157"/>
      <c r="J29" s="85"/>
      <c r="K29" s="157"/>
      <c r="L29" s="512"/>
      <c r="M29" s="149" t="s">
        <v>18</v>
      </c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513"/>
      <c r="AA29" s="513"/>
      <c r="AB29" s="531"/>
      <c r="AC29" s="162"/>
      <c r="AD29" s="526"/>
      <c r="AE29" s="149"/>
      <c r="AF29" s="162"/>
      <c r="AG29" s="523"/>
      <c r="AH29" s="491"/>
      <c r="AI29" s="491"/>
      <c r="AJ29" s="491"/>
      <c r="AK29" s="491"/>
    </row>
    <row r="30" spans="1:37" customFormat="1" ht="15" customHeight="1">
      <c r="A30" s="898"/>
      <c r="B30" s="731"/>
      <c r="C30" s="731"/>
      <c r="D30" s="731"/>
      <c r="E30" s="731"/>
      <c r="F30" s="725"/>
      <c r="G30" s="732"/>
      <c r="H30" s="725"/>
      <c r="I30" s="157"/>
      <c r="J30" s="85"/>
      <c r="K30" s="157"/>
      <c r="L30" s="512"/>
      <c r="M30" s="155" t="s">
        <v>19</v>
      </c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513"/>
      <c r="AA30" s="513"/>
      <c r="AB30" s="531"/>
      <c r="AC30" s="162"/>
      <c r="AD30" s="526"/>
      <c r="AE30" s="149"/>
      <c r="AF30" s="162"/>
      <c r="AG30" s="523"/>
      <c r="AH30" s="491"/>
      <c r="AI30" s="491"/>
      <c r="AJ30" s="491"/>
      <c r="AK30" s="491"/>
    </row>
    <row r="31" spans="1:37" customFormat="1" ht="15" customHeight="1">
      <c r="G31" s="156"/>
      <c r="H31" s="157"/>
      <c r="I31" s="712"/>
      <c r="J31" s="85"/>
      <c r="L31" s="512"/>
      <c r="M31" s="165" t="s">
        <v>309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513"/>
      <c r="AA31" s="513"/>
      <c r="AB31" s="531"/>
      <c r="AC31" s="162"/>
      <c r="AD31" s="526"/>
      <c r="AE31" s="149"/>
      <c r="AF31" s="162"/>
      <c r="AG31" s="523"/>
      <c r="AH31" s="491"/>
      <c r="AI31" s="491"/>
      <c r="AJ31" s="491"/>
      <c r="AK31" s="491"/>
    </row>
    <row r="33" spans="12:37" ht="102" customHeight="1">
      <c r="L33" s="1">
        <v>1</v>
      </c>
      <c r="M33" s="862" t="s">
        <v>684</v>
      </c>
      <c r="N33" s="862"/>
      <c r="O33" s="862"/>
      <c r="P33" s="862"/>
      <c r="Q33" s="862"/>
      <c r="R33" s="862"/>
      <c r="S33" s="862"/>
      <c r="T33" s="862"/>
      <c r="U33" s="862"/>
      <c r="V33" s="862"/>
      <c r="W33" s="862"/>
      <c r="X33" s="862"/>
      <c r="Y33" s="862"/>
      <c r="Z33" s="862"/>
      <c r="AA33" s="862"/>
      <c r="AB33" s="862"/>
      <c r="AC33" s="862"/>
      <c r="AD33" s="862"/>
      <c r="AE33" s="862"/>
      <c r="AF33" s="862"/>
      <c r="AG33" s="862"/>
      <c r="AH33" s="496"/>
      <c r="AI33" s="496"/>
      <c r="AJ33" s="496"/>
      <c r="AK33" s="496"/>
    </row>
    <row r="34" spans="12:37" ht="14.25" customHeight="1">
      <c r="L34" s="503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507"/>
      <c r="AA34" s="507"/>
      <c r="AB34" s="507"/>
      <c r="AC34" s="507"/>
      <c r="AD34" s="507"/>
      <c r="AE34" s="507"/>
      <c r="AF34" s="507"/>
      <c r="AG34" s="507"/>
      <c r="AH34" s="508"/>
      <c r="AI34" s="508"/>
      <c r="AJ34" s="508"/>
      <c r="AK34" s="508"/>
    </row>
  </sheetData>
  <sheetProtection password="FA9C" sheet="1" objects="1" scenarios="1" formatColumns="0" formatRows="0"/>
  <dataConsolidate/>
  <mergeCells count="52">
    <mergeCell ref="L14:AF14"/>
    <mergeCell ref="L15:L17"/>
    <mergeCell ref="M15:M17"/>
    <mergeCell ref="O12:T12"/>
    <mergeCell ref="O13:T13"/>
    <mergeCell ref="Z13:AE13"/>
    <mergeCell ref="N8:T8"/>
    <mergeCell ref="N9:T9"/>
    <mergeCell ref="N10:T10"/>
    <mergeCell ref="K23:K26"/>
    <mergeCell ref="L23:L26"/>
    <mergeCell ref="M23:M26"/>
    <mergeCell ref="L5:T5"/>
    <mergeCell ref="N7:T7"/>
    <mergeCell ref="AG14:AG17"/>
    <mergeCell ref="Z15:AD15"/>
    <mergeCell ref="AE15:AE17"/>
    <mergeCell ref="AF15:AF17"/>
    <mergeCell ref="L12:M12"/>
    <mergeCell ref="A19:A30"/>
    <mergeCell ref="N19:AF19"/>
    <mergeCell ref="B20:B29"/>
    <mergeCell ref="N20:AF20"/>
    <mergeCell ref="C21:C28"/>
    <mergeCell ref="N21:AF21"/>
    <mergeCell ref="D22:D27"/>
    <mergeCell ref="N22:AF22"/>
    <mergeCell ref="U23:U24"/>
    <mergeCell ref="E23:E26"/>
    <mergeCell ref="AC17:AD17"/>
    <mergeCell ref="V15:Y17"/>
    <mergeCell ref="Z16:AA16"/>
    <mergeCell ref="AB16:AD16"/>
    <mergeCell ref="AC18:AD18"/>
    <mergeCell ref="N18:Q18"/>
    <mergeCell ref="R18:U18"/>
    <mergeCell ref="S23:S24"/>
    <mergeCell ref="T23:T24"/>
    <mergeCell ref="O23:O25"/>
    <mergeCell ref="N23:N26"/>
    <mergeCell ref="N15:Q17"/>
    <mergeCell ref="R15:U17"/>
    <mergeCell ref="AG23:AG27"/>
    <mergeCell ref="M33:AG33"/>
    <mergeCell ref="V23:V24"/>
    <mergeCell ref="AB23:AB24"/>
    <mergeCell ref="AC23:AC24"/>
    <mergeCell ref="AD23:AD24"/>
    <mergeCell ref="AE23:AE24"/>
    <mergeCell ref="P23:P25"/>
    <mergeCell ref="Q23:Q25"/>
    <mergeCell ref="R23:R25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D23:AD24"/>
    <dataValidation type="textLength" operator="lessThanOrEqual" allowBlank="1" showErrorMessage="1" errorTitle="Ошибка" error="Допускается ввод не более 900 символов!" sqref="M23">
      <formula1>900</formula1>
    </dataValidation>
    <dataValidation type="decimal" allowBlank="1" showErrorMessage="1" errorTitle="Ошибка" error="Допускается ввод только действительных чисел!" sqref="Z23:AA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V23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15" hidden="1" customWidth="1"/>
    <col min="2" max="4" width="3.7109375" style="202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202"/>
    <col min="12" max="12" width="11.140625" style="202" customWidth="1"/>
    <col min="13" max="20" width="10.5703125" style="202"/>
    <col min="21" max="16384" width="10.5703125" style="36"/>
  </cols>
  <sheetData>
    <row r="1" spans="1:20" ht="3" customHeight="1">
      <c r="A1" s="215" t="s">
        <v>208</v>
      </c>
    </row>
    <row r="2" spans="1:20" ht="22.5">
      <c r="F2" s="863" t="s">
        <v>492</v>
      </c>
      <c r="G2" s="864"/>
      <c r="H2" s="865"/>
      <c r="I2" s="436"/>
    </row>
    <row r="3" spans="1:20" ht="3" customHeight="1"/>
    <row r="4" spans="1:20" s="190" customFormat="1" ht="11.25">
      <c r="A4" s="214"/>
      <c r="B4" s="214"/>
      <c r="C4" s="214"/>
      <c r="D4" s="214"/>
      <c r="F4" s="815" t="s">
        <v>454</v>
      </c>
      <c r="G4" s="815"/>
      <c r="H4" s="815"/>
      <c r="I4" s="866" t="s">
        <v>455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s="190" customFormat="1" ht="11.25" customHeight="1">
      <c r="A5" s="214"/>
      <c r="B5" s="214"/>
      <c r="C5" s="214"/>
      <c r="D5" s="214"/>
      <c r="F5" s="319" t="s">
        <v>92</v>
      </c>
      <c r="G5" s="337" t="s">
        <v>457</v>
      </c>
      <c r="H5" s="318" t="s">
        <v>442</v>
      </c>
      <c r="I5" s="866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</row>
    <row r="6" spans="1:20" s="190" customFormat="1" ht="12" customHeight="1">
      <c r="A6" s="214"/>
      <c r="B6" s="214"/>
      <c r="C6" s="214"/>
      <c r="D6" s="214"/>
      <c r="F6" s="320" t="s">
        <v>93</v>
      </c>
      <c r="G6" s="322">
        <v>2</v>
      </c>
      <c r="H6" s="323">
        <v>3</v>
      </c>
      <c r="I6" s="321">
        <v>4</v>
      </c>
      <c r="J6" s="214">
        <v>4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s="190" customFormat="1" ht="18.75">
      <c r="A7" s="214"/>
      <c r="B7" s="214"/>
      <c r="C7" s="214"/>
      <c r="D7" s="214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33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0" s="190" customFormat="1" ht="45">
      <c r="A8" s="867">
        <v>1</v>
      </c>
      <c r="B8" s="214"/>
      <c r="C8" s="214"/>
      <c r="D8" s="214"/>
      <c r="F8" s="335" t="str">
        <f>"2." &amp;mergeValue(A8)</f>
        <v>2.1</v>
      </c>
      <c r="G8" s="417" t="s">
        <v>495</v>
      </c>
      <c r="H8" s="317"/>
      <c r="I8" s="196" t="s">
        <v>592</v>
      </c>
      <c r="J8" s="33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1:20" s="190" customFormat="1" ht="22.5">
      <c r="A9" s="867"/>
      <c r="B9" s="214"/>
      <c r="C9" s="214"/>
      <c r="D9" s="214"/>
      <c r="F9" s="335" t="str">
        <f>"3." &amp;mergeValue(A9)</f>
        <v>3.1</v>
      </c>
      <c r="G9" s="417" t="s">
        <v>496</v>
      </c>
      <c r="H9" s="317"/>
      <c r="I9" s="196" t="s">
        <v>590</v>
      </c>
      <c r="J9" s="33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1:20" s="190" customFormat="1" ht="22.5">
      <c r="A10" s="867"/>
      <c r="B10" s="214"/>
      <c r="C10" s="214"/>
      <c r="D10" s="214"/>
      <c r="F10" s="335" t="str">
        <f>"4."&amp;mergeValue(A10)</f>
        <v>4.1</v>
      </c>
      <c r="G10" s="417" t="s">
        <v>497</v>
      </c>
      <c r="H10" s="318" t="s">
        <v>458</v>
      </c>
      <c r="I10" s="196"/>
      <c r="J10" s="33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20" s="190" customFormat="1" ht="18.75">
      <c r="A11" s="867"/>
      <c r="B11" s="867">
        <v>1</v>
      </c>
      <c r="C11" s="344"/>
      <c r="D11" s="344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334"/>
      <c r="K11" s="214"/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0" s="190" customFormat="1" ht="22.5">
      <c r="A12" s="867"/>
      <c r="B12" s="867"/>
      <c r="C12" s="867">
        <v>1</v>
      </c>
      <c r="D12" s="344"/>
      <c r="F12" s="335" t="str">
        <f>"4."&amp;mergeValue(A12) &amp;"."&amp;mergeValue(B12)&amp;"."&amp;mergeValue(C12)</f>
        <v>4.1.1.1</v>
      </c>
      <c r="G12" s="341" t="s">
        <v>498</v>
      </c>
      <c r="H12" s="317"/>
      <c r="I12" s="196" t="s">
        <v>501</v>
      </c>
      <c r="J12" s="33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s="190" customFormat="1" ht="39" customHeight="1">
      <c r="A13" s="867"/>
      <c r="B13" s="867"/>
      <c r="C13" s="867"/>
      <c r="D13" s="344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/>
      <c r="I13" s="868" t="s">
        <v>593</v>
      </c>
      <c r="J13" s="33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s="190" customFormat="1" ht="18.75">
      <c r="A14" s="867"/>
      <c r="B14" s="867"/>
      <c r="C14" s="867"/>
      <c r="D14" s="344"/>
      <c r="F14" s="338"/>
      <c r="G14" s="150" t="s">
        <v>4</v>
      </c>
      <c r="H14" s="343"/>
      <c r="I14" s="868"/>
      <c r="J14" s="33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s="190" customFormat="1" ht="18.75">
      <c r="A15" s="867"/>
      <c r="B15" s="867"/>
      <c r="C15" s="344"/>
      <c r="D15" s="344"/>
      <c r="F15" s="421"/>
      <c r="G15" s="195" t="s">
        <v>403</v>
      </c>
      <c r="H15" s="422"/>
      <c r="I15" s="423"/>
      <c r="J15" s="33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0" s="190" customFormat="1" ht="18.75">
      <c r="A16" s="867"/>
      <c r="B16" s="214"/>
      <c r="C16" s="214"/>
      <c r="D16" s="214"/>
      <c r="F16" s="338"/>
      <c r="G16" s="155" t="s">
        <v>507</v>
      </c>
      <c r="H16" s="339"/>
      <c r="I16" s="340"/>
      <c r="J16" s="334"/>
      <c r="K16" s="214"/>
      <c r="L16" s="214"/>
      <c r="M16" s="214"/>
      <c r="N16" s="214"/>
      <c r="O16" s="214"/>
      <c r="P16" s="214"/>
      <c r="Q16" s="214"/>
      <c r="R16" s="214"/>
      <c r="S16" s="214"/>
      <c r="T16" s="214"/>
    </row>
    <row r="17" spans="1:20" s="190" customFormat="1" ht="18.75">
      <c r="A17" s="214"/>
      <c r="B17" s="214"/>
      <c r="C17" s="214"/>
      <c r="D17" s="214"/>
      <c r="F17" s="338"/>
      <c r="G17" s="165" t="s">
        <v>506</v>
      </c>
      <c r="H17" s="339"/>
      <c r="I17" s="340"/>
      <c r="J17" s="33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0" s="326" customFormat="1" ht="3" customHeight="1">
      <c r="A18" s="327"/>
      <c r="B18" s="327"/>
      <c r="C18" s="327"/>
      <c r="D18" s="327"/>
      <c r="F18" s="345"/>
      <c r="G18" s="346"/>
      <c r="H18" s="347"/>
      <c r="I18" s="348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</row>
    <row r="19" spans="1:20" s="326" customFormat="1" ht="15" customHeight="1">
      <c r="A19" s="327"/>
      <c r="B19" s="327"/>
      <c r="C19" s="327"/>
      <c r="D19" s="327"/>
      <c r="F19" s="325"/>
      <c r="G19" s="862" t="s">
        <v>595</v>
      </c>
      <c r="H19" s="862"/>
      <c r="I19" s="226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5"/>
  <sheetViews>
    <sheetView showGridLines="0" zoomScaleNormal="100" workbookViewId="0"/>
  </sheetViews>
  <sheetFormatPr defaultRowHeight="11.25"/>
  <cols>
    <col min="1" max="1" width="30.7109375" style="12" customWidth="1"/>
    <col min="2" max="2" width="80.7109375" style="12" customWidth="1"/>
    <col min="3" max="3" width="30.7109375" style="12" customWidth="1"/>
    <col min="4" max="16384" width="9.140625" style="11"/>
  </cols>
  <sheetData>
    <row r="1" spans="1:4" ht="24" customHeight="1">
      <c r="A1" s="116" t="s">
        <v>70</v>
      </c>
      <c r="B1" s="116" t="s">
        <v>71</v>
      </c>
      <c r="C1" s="116" t="s">
        <v>72</v>
      </c>
      <c r="D1" s="10"/>
    </row>
    <row r="2" spans="1:4">
      <c r="A2" s="780">
        <v>43454.37096064815</v>
      </c>
      <c r="B2" s="12" t="s">
        <v>775</v>
      </c>
      <c r="C2" s="12" t="s">
        <v>442</v>
      </c>
    </row>
    <row r="3" spans="1:4">
      <c r="A3" s="780">
        <v>43454.370972222219</v>
      </c>
      <c r="B3" s="12" t="s">
        <v>776</v>
      </c>
      <c r="C3" s="12" t="s">
        <v>442</v>
      </c>
    </row>
    <row r="4" spans="1:4">
      <c r="A4" s="780">
        <v>43454.371122685188</v>
      </c>
      <c r="B4" s="12" t="s">
        <v>775</v>
      </c>
      <c r="C4" s="12" t="s">
        <v>442</v>
      </c>
    </row>
    <row r="5" spans="1:4">
      <c r="A5" s="780">
        <v>43454.371134259258</v>
      </c>
      <c r="B5" s="12" t="s">
        <v>776</v>
      </c>
      <c r="C5" s="12" t="s">
        <v>442</v>
      </c>
    </row>
    <row r="6" spans="1:4">
      <c r="A6" s="780">
        <v>43454.375578703701</v>
      </c>
      <c r="B6" s="12" t="s">
        <v>775</v>
      </c>
      <c r="C6" s="12" t="s">
        <v>442</v>
      </c>
    </row>
    <row r="7" spans="1:4">
      <c r="A7" s="780">
        <v>43454.375590277778</v>
      </c>
      <c r="B7" s="12" t="s">
        <v>776</v>
      </c>
      <c r="C7" s="12" t="s">
        <v>442</v>
      </c>
    </row>
    <row r="8" spans="1:4">
      <c r="A8" s="780">
        <v>43458.35497685185</v>
      </c>
      <c r="B8" s="12" t="s">
        <v>775</v>
      </c>
      <c r="C8" s="12" t="s">
        <v>442</v>
      </c>
    </row>
    <row r="9" spans="1:4">
      <c r="A9" s="780">
        <v>43458.354988425926</v>
      </c>
      <c r="B9" s="12" t="s">
        <v>776</v>
      </c>
      <c r="C9" s="12" t="s">
        <v>442</v>
      </c>
    </row>
    <row r="10" spans="1:4">
      <c r="A10" s="780">
        <v>43655.407326388886</v>
      </c>
      <c r="B10" s="12" t="s">
        <v>775</v>
      </c>
      <c r="C10" s="12" t="s">
        <v>442</v>
      </c>
    </row>
    <row r="11" spans="1:4">
      <c r="A11" s="780">
        <v>43655.407337962963</v>
      </c>
      <c r="B11" s="12" t="s">
        <v>3282</v>
      </c>
      <c r="C11" s="12" t="s">
        <v>442</v>
      </c>
    </row>
    <row r="12" spans="1:4" ht="78.75">
      <c r="A12" s="780">
        <v>43655.407337962963</v>
      </c>
      <c r="B12" s="12" t="s">
        <v>3283</v>
      </c>
      <c r="C12" s="12" t="s">
        <v>442</v>
      </c>
    </row>
    <row r="13" spans="1:4">
      <c r="A13" s="780">
        <v>43655.407337962963</v>
      </c>
      <c r="B13" s="12" t="s">
        <v>3284</v>
      </c>
      <c r="C13" s="12" t="s">
        <v>442</v>
      </c>
    </row>
    <row r="14" spans="1:4">
      <c r="A14" s="780">
        <v>43655.407349537039</v>
      </c>
      <c r="B14" s="12" t="s">
        <v>3285</v>
      </c>
      <c r="C14" s="12" t="s">
        <v>442</v>
      </c>
    </row>
    <row r="15" spans="1:4">
      <c r="A15" s="780">
        <v>43655.407361111109</v>
      </c>
      <c r="B15" s="12" t="s">
        <v>3286</v>
      </c>
      <c r="C15" s="12" t="s">
        <v>3287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AC32"/>
  <sheetViews>
    <sheetView showGridLines="0" topLeftCell="I4" zoomScaleNormal="100" workbookViewId="0"/>
  </sheetViews>
  <sheetFormatPr defaultColWidth="3.7109375" defaultRowHeight="14.25"/>
  <cols>
    <col min="1" max="6" width="10.5703125" style="490" hidden="1" customWidth="1"/>
    <col min="7" max="8" width="9.140625" style="496" hidden="1" customWidth="1"/>
    <col min="9" max="9" width="3.7109375" style="96" customWidth="1"/>
    <col min="10" max="11" width="3.7109375" style="87" customWidth="1"/>
    <col min="12" max="12" width="12.7109375" style="36" customWidth="1"/>
    <col min="13" max="13" width="47.42578125" style="36" customWidth="1"/>
    <col min="14" max="14" width="2.7109375" style="36" hidden="1" customWidth="1"/>
    <col min="15" max="18" width="23.7109375" style="36" customWidth="1"/>
    <col min="19" max="19" width="11.7109375" style="36" customWidth="1"/>
    <col min="20" max="20" width="3.7109375" style="36" customWidth="1"/>
    <col min="21" max="21" width="11.7109375" style="36" customWidth="1"/>
    <col min="22" max="22" width="8.5703125" style="36" hidden="1" customWidth="1"/>
    <col min="23" max="23" width="4.7109375" style="36" customWidth="1"/>
    <col min="24" max="24" width="115.7109375" style="36" customWidth="1"/>
    <col min="25" max="25" width="10.5703125" style="723" customWidth="1"/>
    <col min="26" max="29" width="10.5703125" style="490" customWidth="1"/>
    <col min="30" max="246" width="10.5703125" style="36" customWidth="1"/>
    <col min="247" max="254" width="0" style="36" hidden="1" customWidth="1"/>
    <col min="255" max="16384" width="3.7109375" style="36"/>
  </cols>
  <sheetData>
    <row r="1" spans="1:29" hidden="1"/>
    <row r="2" spans="1:29" hidden="1"/>
    <row r="3" spans="1:29" hidden="1"/>
    <row r="4" spans="1:29" ht="3" customHeight="1">
      <c r="J4" s="86"/>
      <c r="K4" s="86"/>
      <c r="L4" s="37"/>
      <c r="M4" s="37"/>
      <c r="N4" s="37"/>
      <c r="O4" s="100"/>
      <c r="P4" s="100"/>
      <c r="Q4" s="100"/>
      <c r="R4" s="100"/>
      <c r="S4" s="100"/>
      <c r="T4" s="100"/>
      <c r="U4" s="100"/>
      <c r="V4" s="37"/>
    </row>
    <row r="5" spans="1:29" ht="22.5" customHeight="1">
      <c r="J5" s="86"/>
      <c r="K5" s="86"/>
      <c r="L5" s="895" t="s">
        <v>688</v>
      </c>
      <c r="M5" s="895"/>
      <c r="N5" s="895"/>
      <c r="O5" s="895"/>
      <c r="P5" s="895"/>
      <c r="Q5" s="895"/>
      <c r="R5" s="895"/>
      <c r="S5" s="895"/>
      <c r="T5" s="895"/>
      <c r="U5" s="487"/>
      <c r="V5" s="487"/>
    </row>
    <row r="6" spans="1:29" ht="3" customHeight="1">
      <c r="J6" s="86"/>
      <c r="K6" s="86"/>
      <c r="L6" s="37"/>
      <c r="M6" s="37"/>
      <c r="N6" s="37"/>
      <c r="O6" s="83"/>
      <c r="P6" s="83"/>
      <c r="Q6" s="83"/>
      <c r="R6" s="83"/>
      <c r="S6" s="83"/>
      <c r="T6" s="83"/>
      <c r="U6" s="37"/>
    </row>
    <row r="7" spans="1:29" s="190" customFormat="1" ht="22.5">
      <c r="A7" s="495"/>
      <c r="B7" s="495"/>
      <c r="C7" s="495"/>
      <c r="D7" s="495"/>
      <c r="E7" s="495"/>
      <c r="F7" s="495"/>
      <c r="G7" s="495"/>
      <c r="H7" s="495"/>
      <c r="L7" s="489"/>
      <c r="M7" s="559" t="s">
        <v>503</v>
      </c>
      <c r="N7" s="584"/>
      <c r="O7" s="914" t="str">
        <f>IF(NameOrPr_ch="",IF(NameOrPr="","",NameOrPr),NameOrPr_ch)</f>
        <v>Государственный комитет Республики Башкортостан по тарифам</v>
      </c>
      <c r="P7" s="915"/>
      <c r="Q7" s="915"/>
      <c r="R7" s="915"/>
      <c r="S7" s="915"/>
      <c r="T7" s="916"/>
      <c r="U7" s="585"/>
      <c r="Y7" s="728"/>
      <c r="Z7" s="495"/>
      <c r="AA7" s="495"/>
      <c r="AB7" s="495"/>
      <c r="AC7" s="495"/>
    </row>
    <row r="8" spans="1:29" s="190" customFormat="1" ht="18.75">
      <c r="A8" s="544"/>
      <c r="B8" s="544"/>
      <c r="C8" s="544"/>
      <c r="D8" s="544"/>
      <c r="E8" s="544"/>
      <c r="F8" s="544"/>
      <c r="G8" s="544"/>
      <c r="H8" s="544"/>
      <c r="L8" s="489"/>
      <c r="M8" s="559" t="s">
        <v>598</v>
      </c>
      <c r="N8" s="584"/>
      <c r="O8" s="914" t="str">
        <f>IF(datePr_ch="",IF(datePr="","",datePr),datePr_ch)</f>
        <v>10.12.2018</v>
      </c>
      <c r="P8" s="915"/>
      <c r="Q8" s="915"/>
      <c r="R8" s="915"/>
      <c r="S8" s="915"/>
      <c r="T8" s="916"/>
      <c r="U8" s="585"/>
      <c r="Y8" s="728"/>
      <c r="Z8" s="544"/>
      <c r="AA8" s="544"/>
      <c r="AB8" s="544"/>
      <c r="AC8" s="544"/>
    </row>
    <row r="9" spans="1:29" s="190" customFormat="1" ht="18.75">
      <c r="A9" s="495"/>
      <c r="B9" s="495"/>
      <c r="C9" s="495"/>
      <c r="D9" s="495"/>
      <c r="E9" s="495"/>
      <c r="F9" s="495"/>
      <c r="G9" s="495"/>
      <c r="H9" s="495"/>
      <c r="L9" s="152"/>
      <c r="M9" s="559" t="s">
        <v>597</v>
      </c>
      <c r="N9" s="584"/>
      <c r="O9" s="914" t="str">
        <f>IF(numberPr_ch="",IF(numberPr="","",numberPr),numberPr_ch)</f>
        <v>532</v>
      </c>
      <c r="P9" s="915"/>
      <c r="Q9" s="915"/>
      <c r="R9" s="915"/>
      <c r="S9" s="915"/>
      <c r="T9" s="916"/>
      <c r="U9" s="585"/>
      <c r="Y9" s="728"/>
      <c r="Z9" s="495"/>
      <c r="AA9" s="495"/>
      <c r="AB9" s="495"/>
      <c r="AC9" s="495"/>
    </row>
    <row r="10" spans="1:29" s="190" customFormat="1" ht="18.75">
      <c r="A10" s="495"/>
      <c r="B10" s="495"/>
      <c r="C10" s="495"/>
      <c r="D10" s="495"/>
      <c r="E10" s="495"/>
      <c r="F10" s="495"/>
      <c r="G10" s="495"/>
      <c r="H10" s="495"/>
      <c r="L10" s="152"/>
      <c r="M10" s="559" t="s">
        <v>502</v>
      </c>
      <c r="N10" s="584"/>
      <c r="O10" s="914" t="str">
        <f>IF(IstPub_ch="",IF(IstPub="","",IstPub),IstPub_ch)</f>
        <v>сайт регулирующего органа</v>
      </c>
      <c r="P10" s="915"/>
      <c r="Q10" s="915"/>
      <c r="R10" s="915"/>
      <c r="S10" s="915"/>
      <c r="T10" s="916"/>
      <c r="U10" s="585"/>
      <c r="Y10" s="728"/>
      <c r="Z10" s="495"/>
      <c r="AA10" s="495"/>
      <c r="AB10" s="495"/>
      <c r="AC10" s="495"/>
    </row>
    <row r="11" spans="1:29" s="326" customFormat="1" ht="18.75" hidden="1">
      <c r="A11" s="557"/>
      <c r="B11" s="557"/>
      <c r="C11" s="557"/>
      <c r="D11" s="557"/>
      <c r="E11" s="557"/>
      <c r="F11" s="557"/>
      <c r="G11" s="557"/>
      <c r="H11" s="557"/>
      <c r="L11" s="152"/>
      <c r="M11" s="612"/>
      <c r="O11" s="611"/>
      <c r="P11" s="611"/>
      <c r="Q11" s="615" t="s">
        <v>723</v>
      </c>
      <c r="R11" s="615" t="s">
        <v>724</v>
      </c>
      <c r="S11" s="611"/>
      <c r="T11" s="611"/>
      <c r="U11" s="585"/>
      <c r="Y11" s="616"/>
      <c r="Z11" s="557"/>
      <c r="AA11" s="557"/>
      <c r="AB11" s="557"/>
      <c r="AC11" s="557"/>
    </row>
    <row r="12" spans="1:29" s="190" customFormat="1" ht="11.25" hidden="1">
      <c r="A12" s="495"/>
      <c r="B12" s="495"/>
      <c r="C12" s="495"/>
      <c r="D12" s="495"/>
      <c r="E12" s="495"/>
      <c r="F12" s="495"/>
      <c r="G12" s="495"/>
      <c r="H12" s="495"/>
      <c r="L12" s="896"/>
      <c r="M12" s="896"/>
      <c r="N12" s="479"/>
      <c r="O12" s="488"/>
      <c r="P12" s="488"/>
      <c r="Q12" s="488"/>
      <c r="R12" s="488"/>
      <c r="S12" s="488"/>
      <c r="T12" s="488"/>
      <c r="U12" s="477"/>
      <c r="V12" s="493" t="s">
        <v>373</v>
      </c>
      <c r="Y12" s="728"/>
      <c r="Z12" s="495"/>
      <c r="AA12" s="495"/>
      <c r="AB12" s="495"/>
      <c r="AC12" s="495"/>
    </row>
    <row r="13" spans="1:29" ht="15" customHeight="1">
      <c r="J13" s="86"/>
      <c r="K13" s="86"/>
      <c r="L13" s="37"/>
      <c r="M13" s="37"/>
      <c r="N13" s="37"/>
      <c r="O13" s="549"/>
      <c r="P13" s="549"/>
      <c r="Q13" s="913"/>
      <c r="R13" s="913"/>
      <c r="S13" s="913"/>
      <c r="T13" s="913"/>
      <c r="U13" s="913"/>
      <c r="V13" s="913"/>
    </row>
    <row r="14" spans="1:29">
      <c r="J14" s="86"/>
      <c r="K14" s="86"/>
      <c r="L14" s="815" t="s">
        <v>454</v>
      </c>
      <c r="M14" s="815"/>
      <c r="N14" s="815"/>
      <c r="O14" s="815"/>
      <c r="P14" s="815"/>
      <c r="Q14" s="815"/>
      <c r="R14" s="815"/>
      <c r="S14" s="815"/>
      <c r="T14" s="815"/>
      <c r="U14" s="815"/>
      <c r="V14" s="815"/>
      <c r="W14" s="815"/>
      <c r="X14" s="815" t="s">
        <v>455</v>
      </c>
    </row>
    <row r="15" spans="1:29" ht="14.25" customHeight="1">
      <c r="J15" s="86"/>
      <c r="K15" s="86"/>
      <c r="L15" s="879" t="s">
        <v>92</v>
      </c>
      <c r="M15" s="879" t="s">
        <v>628</v>
      </c>
      <c r="N15" s="103"/>
      <c r="O15" s="879" t="s">
        <v>629</v>
      </c>
      <c r="P15" s="933" t="s">
        <v>630</v>
      </c>
      <c r="Q15" s="933" t="s">
        <v>643</v>
      </c>
      <c r="R15" s="933"/>
      <c r="S15" s="933"/>
      <c r="T15" s="933"/>
      <c r="U15" s="933"/>
      <c r="V15" s="879" t="s">
        <v>341</v>
      </c>
      <c r="W15" s="912" t="s">
        <v>275</v>
      </c>
      <c r="X15" s="815"/>
    </row>
    <row r="16" spans="1:29" ht="25.5" customHeight="1">
      <c r="A16" s="539"/>
      <c r="B16" s="539"/>
      <c r="C16" s="539"/>
      <c r="D16" s="539"/>
      <c r="E16" s="539"/>
      <c r="F16" s="539"/>
      <c r="G16" s="545"/>
      <c r="H16" s="545"/>
      <c r="J16" s="86"/>
      <c r="K16" s="86"/>
      <c r="L16" s="879"/>
      <c r="M16" s="879"/>
      <c r="N16" s="103"/>
      <c r="O16" s="879"/>
      <c r="P16" s="933"/>
      <c r="Q16" s="933" t="s">
        <v>681</v>
      </c>
      <c r="R16" s="933"/>
      <c r="S16" s="922" t="s">
        <v>656</v>
      </c>
      <c r="T16" s="922"/>
      <c r="U16" s="922"/>
      <c r="V16" s="879"/>
      <c r="W16" s="912"/>
      <c r="X16" s="815"/>
      <c r="Z16" s="539"/>
      <c r="AA16" s="539"/>
      <c r="AB16" s="539"/>
      <c r="AC16" s="539"/>
    </row>
    <row r="17" spans="1:29" ht="14.25" customHeight="1">
      <c r="J17" s="86"/>
      <c r="K17" s="86"/>
      <c r="L17" s="879"/>
      <c r="M17" s="879"/>
      <c r="N17" s="103"/>
      <c r="O17" s="879"/>
      <c r="P17" s="933"/>
      <c r="Q17" s="103" t="s">
        <v>679</v>
      </c>
      <c r="R17" s="103" t="s">
        <v>680</v>
      </c>
      <c r="S17" s="105" t="s">
        <v>274</v>
      </c>
      <c r="T17" s="924" t="s">
        <v>273</v>
      </c>
      <c r="U17" s="924"/>
      <c r="V17" s="879"/>
      <c r="W17" s="912"/>
      <c r="X17" s="815"/>
    </row>
    <row r="18" spans="1:29">
      <c r="J18" s="86"/>
      <c r="K18" s="480">
        <v>1</v>
      </c>
      <c r="L18" s="42" t="s">
        <v>93</v>
      </c>
      <c r="M18" s="42" t="s">
        <v>49</v>
      </c>
      <c r="N18" s="486" t="s">
        <v>49</v>
      </c>
      <c r="O18" s="478">
        <f t="shared" ref="O18:T18" ca="1" si="0">OFFSET(O18,0,-1)+1</f>
        <v>3</v>
      </c>
      <c r="P18" s="478">
        <f t="shared" ca="1" si="0"/>
        <v>4</v>
      </c>
      <c r="Q18" s="478">
        <f t="shared" ca="1" si="0"/>
        <v>5</v>
      </c>
      <c r="R18" s="478">
        <f t="shared" ca="1" si="0"/>
        <v>6</v>
      </c>
      <c r="S18" s="478">
        <f t="shared" ca="1" si="0"/>
        <v>7</v>
      </c>
      <c r="T18" s="934">
        <f t="shared" ca="1" si="0"/>
        <v>8</v>
      </c>
      <c r="U18" s="934"/>
      <c r="V18" s="478">
        <f ca="1">OFFSET(V18,0,-2)+1</f>
        <v>9</v>
      </c>
      <c r="X18" s="478">
        <f ca="1">OFFSET(X18,0,-2)+1</f>
        <v>10</v>
      </c>
    </row>
    <row r="19" spans="1:29" ht="22.5">
      <c r="A19" s="898">
        <v>1</v>
      </c>
      <c r="B19" s="713"/>
      <c r="C19" s="713"/>
      <c r="D19" s="713"/>
      <c r="E19" s="713"/>
      <c r="F19" s="713"/>
      <c r="G19" s="714"/>
      <c r="H19" s="714"/>
      <c r="I19" s="226"/>
      <c r="J19" s="86"/>
      <c r="K19" s="86"/>
      <c r="L19" s="546">
        <f>mergeValue(A19)</f>
        <v>1</v>
      </c>
      <c r="M19" s="564" t="s">
        <v>20</v>
      </c>
      <c r="N19" s="536"/>
      <c r="O19" s="911"/>
      <c r="P19" s="911"/>
      <c r="Q19" s="911"/>
      <c r="R19" s="911"/>
      <c r="S19" s="911"/>
      <c r="T19" s="911"/>
      <c r="U19" s="911"/>
      <c r="V19" s="911"/>
      <c r="W19" s="911"/>
      <c r="X19" s="196" t="s">
        <v>477</v>
      </c>
    </row>
    <row r="20" spans="1:29" ht="22.5">
      <c r="A20" s="898"/>
      <c r="B20" s="898">
        <v>1</v>
      </c>
      <c r="C20" s="713"/>
      <c r="D20" s="713"/>
      <c r="E20" s="713"/>
      <c r="F20" s="713"/>
      <c r="G20" s="717"/>
      <c r="H20" s="715"/>
      <c r="I20" s="719"/>
      <c r="J20" s="47"/>
      <c r="K20" s="36"/>
      <c r="L20" s="546" t="str">
        <f>mergeValue(A20) &amp;"."&amp; mergeValue(B20)</f>
        <v>1.1</v>
      </c>
      <c r="M20" s="514" t="s">
        <v>16</v>
      </c>
      <c r="N20" s="536"/>
      <c r="O20" s="911"/>
      <c r="P20" s="911"/>
      <c r="Q20" s="911"/>
      <c r="R20" s="911"/>
      <c r="S20" s="911"/>
      <c r="T20" s="911"/>
      <c r="U20" s="911"/>
      <c r="V20" s="911"/>
      <c r="W20" s="911"/>
      <c r="X20" s="196" t="s">
        <v>478</v>
      </c>
    </row>
    <row r="21" spans="1:29" ht="22.5">
      <c r="A21" s="898"/>
      <c r="B21" s="898"/>
      <c r="C21" s="898">
        <v>1</v>
      </c>
      <c r="D21" s="713"/>
      <c r="E21" s="713"/>
      <c r="F21" s="713"/>
      <c r="G21" s="717"/>
      <c r="H21" s="715"/>
      <c r="I21" s="720"/>
      <c r="J21" s="47"/>
      <c r="K21" s="36"/>
      <c r="L21" s="546" t="str">
        <f>mergeValue(A21) &amp;"."&amp; mergeValue(B21)&amp;"."&amp; mergeValue(C21)</f>
        <v>1.1.1</v>
      </c>
      <c r="M21" s="515" t="s">
        <v>7</v>
      </c>
      <c r="N21" s="536"/>
      <c r="O21" s="911"/>
      <c r="P21" s="911"/>
      <c r="Q21" s="911"/>
      <c r="R21" s="911"/>
      <c r="S21" s="911"/>
      <c r="T21" s="911"/>
      <c r="U21" s="911"/>
      <c r="V21" s="911"/>
      <c r="W21" s="911"/>
      <c r="X21" s="196" t="s">
        <v>635</v>
      </c>
    </row>
    <row r="22" spans="1:29">
      <c r="A22" s="898"/>
      <c r="B22" s="898"/>
      <c r="C22" s="898"/>
      <c r="D22" s="898">
        <v>1</v>
      </c>
      <c r="E22" s="713"/>
      <c r="F22" s="713"/>
      <c r="G22" s="717"/>
      <c r="H22" s="715"/>
      <c r="I22" s="720"/>
      <c r="J22" s="718"/>
      <c r="K22" s="36"/>
      <c r="L22" s="546" t="str">
        <f>mergeValue(A22) &amp;"."&amp; mergeValue(B22)&amp;"."&amp; mergeValue(C22)&amp;"."&amp; mergeValue(D22)</f>
        <v>1.1.1.1</v>
      </c>
      <c r="M22" s="516" t="s">
        <v>22</v>
      </c>
      <c r="N22" s="536"/>
      <c r="O22" s="911"/>
      <c r="P22" s="911"/>
      <c r="Q22" s="911"/>
      <c r="R22" s="911"/>
      <c r="S22" s="911"/>
      <c r="T22" s="911"/>
      <c r="U22" s="911"/>
      <c r="V22" s="911"/>
      <c r="W22" s="911"/>
      <c r="X22" s="624" t="s">
        <v>689</v>
      </c>
    </row>
    <row r="23" spans="1:29" ht="42.95" customHeight="1">
      <c r="A23" s="898"/>
      <c r="B23" s="898"/>
      <c r="C23" s="898"/>
      <c r="D23" s="898"/>
      <c r="E23" s="713">
        <v>1</v>
      </c>
      <c r="F23" s="713"/>
      <c r="G23" s="717"/>
      <c r="H23" s="715"/>
      <c r="I23" s="720"/>
      <c r="J23" s="718"/>
      <c r="K23" s="232"/>
      <c r="L23" s="546" t="str">
        <f>mergeValue(A23) &amp;"."&amp; mergeValue(B23)&amp;"."&amp; mergeValue(C23)&amp;"."&amp; mergeValue(D23)&amp;"."&amp; mergeValue(E23)</f>
        <v>1.1.1.1.1</v>
      </c>
      <c r="M23" s="754"/>
      <c r="N23" s="121"/>
      <c r="O23" s="756"/>
      <c r="P23" s="757"/>
      <c r="Q23" s="589"/>
      <c r="R23" s="589"/>
      <c r="S23" s="770"/>
      <c r="T23" s="472" t="s">
        <v>85</v>
      </c>
      <c r="U23" s="775"/>
      <c r="V23" s="472" t="s">
        <v>85</v>
      </c>
      <c r="W23" s="651"/>
      <c r="X23" s="869" t="s">
        <v>690</v>
      </c>
      <c r="Y23" s="723" t="str">
        <f>strCheckDateTwo(N23:W23)</f>
        <v/>
      </c>
    </row>
    <row r="24" spans="1:29" hidden="1">
      <c r="A24" s="898"/>
      <c r="B24" s="898"/>
      <c r="C24" s="898"/>
      <c r="D24" s="898"/>
      <c r="E24" s="713"/>
      <c r="F24" s="713"/>
      <c r="G24" s="717"/>
      <c r="H24" s="715"/>
      <c r="I24" s="720"/>
      <c r="J24" s="718"/>
      <c r="K24" s="232"/>
      <c r="L24" s="416"/>
      <c r="M24" s="524"/>
      <c r="N24" s="565"/>
      <c r="O24" s="565"/>
      <c r="P24" s="565"/>
      <c r="Q24" s="565"/>
      <c r="R24" s="538" t="str">
        <f>S23 &amp; "-" &amp; U23</f>
        <v>-</v>
      </c>
      <c r="S24" s="502"/>
      <c r="T24" s="540"/>
      <c r="U24" s="502"/>
      <c r="V24" s="565"/>
      <c r="W24" s="650"/>
      <c r="X24" s="870"/>
    </row>
    <row r="25" spans="1:29" ht="15" customHeight="1">
      <c r="A25" s="898"/>
      <c r="B25" s="898"/>
      <c r="C25" s="898"/>
      <c r="D25" s="898"/>
      <c r="E25" s="713"/>
      <c r="F25" s="713"/>
      <c r="G25" s="717"/>
      <c r="H25" s="715"/>
      <c r="I25" s="720"/>
      <c r="J25" s="718"/>
      <c r="K25" s="232"/>
      <c r="L25" s="512"/>
      <c r="M25" s="517" t="s">
        <v>5</v>
      </c>
      <c r="N25" s="149"/>
      <c r="O25" s="513"/>
      <c r="P25" s="513"/>
      <c r="Q25" s="513"/>
      <c r="R25" s="513"/>
      <c r="S25" s="531"/>
      <c r="T25" s="162"/>
      <c r="U25" s="526"/>
      <c r="V25" s="149"/>
      <c r="W25" s="149"/>
      <c r="X25" s="871"/>
    </row>
    <row r="26" spans="1:29" customFormat="1" ht="15" customHeight="1">
      <c r="A26" s="898"/>
      <c r="B26" s="898"/>
      <c r="C26" s="898"/>
      <c r="D26" s="716"/>
      <c r="E26" s="716"/>
      <c r="F26" s="716"/>
      <c r="G26" s="717"/>
      <c r="H26" s="716"/>
      <c r="I26" s="720"/>
      <c r="J26" s="85"/>
      <c r="K26" s="157"/>
      <c r="L26" s="512"/>
      <c r="M26" s="150" t="s">
        <v>17</v>
      </c>
      <c r="N26" s="149"/>
      <c r="O26" s="513"/>
      <c r="P26" s="513"/>
      <c r="Q26" s="513"/>
      <c r="R26" s="513"/>
      <c r="S26" s="531"/>
      <c r="T26" s="162"/>
      <c r="U26" s="526"/>
      <c r="V26" s="149"/>
      <c r="W26" s="162"/>
      <c r="X26" s="722"/>
      <c r="Y26" s="758"/>
      <c r="Z26" s="491"/>
      <c r="AA26" s="491"/>
      <c r="AB26" s="491"/>
      <c r="AC26" s="491"/>
    </row>
    <row r="27" spans="1:29" customFormat="1" ht="15" customHeight="1">
      <c r="A27" s="898"/>
      <c r="B27" s="898"/>
      <c r="C27" s="716"/>
      <c r="D27" s="716"/>
      <c r="E27" s="716"/>
      <c r="F27" s="716"/>
      <c r="G27" s="717"/>
      <c r="H27" s="716"/>
      <c r="I27" s="655"/>
      <c r="J27" s="85"/>
      <c r="K27" s="157"/>
      <c r="L27" s="512"/>
      <c r="M27" s="149" t="s">
        <v>18</v>
      </c>
      <c r="N27" s="149"/>
      <c r="O27" s="513"/>
      <c r="P27" s="513"/>
      <c r="Q27" s="513"/>
      <c r="R27" s="513"/>
      <c r="S27" s="531"/>
      <c r="T27" s="162"/>
      <c r="U27" s="526"/>
      <c r="V27" s="149"/>
      <c r="W27" s="162"/>
      <c r="X27" s="523"/>
      <c r="Y27" s="758"/>
      <c r="Z27" s="491"/>
      <c r="AA27" s="491"/>
      <c r="AB27" s="491"/>
      <c r="AC27" s="491"/>
    </row>
    <row r="28" spans="1:29" customFormat="1" ht="15" customHeight="1">
      <c r="A28" s="898"/>
      <c r="B28" s="716"/>
      <c r="C28" s="716"/>
      <c r="D28" s="716"/>
      <c r="E28" s="716"/>
      <c r="F28" s="716"/>
      <c r="G28" s="717"/>
      <c r="H28" s="716"/>
      <c r="I28" s="655"/>
      <c r="J28" s="85"/>
      <c r="K28" s="157"/>
      <c r="L28" s="512"/>
      <c r="M28" s="155" t="s">
        <v>19</v>
      </c>
      <c r="N28" s="149"/>
      <c r="O28" s="513"/>
      <c r="P28" s="513"/>
      <c r="Q28" s="513"/>
      <c r="R28" s="513"/>
      <c r="S28" s="531"/>
      <c r="T28" s="162"/>
      <c r="U28" s="526"/>
      <c r="V28" s="149"/>
      <c r="W28" s="162"/>
      <c r="X28" s="523"/>
      <c r="Y28" s="758"/>
      <c r="Z28" s="491"/>
      <c r="AA28" s="491"/>
      <c r="AB28" s="491"/>
      <c r="AC28" s="491"/>
    </row>
    <row r="29" spans="1:29" customFormat="1" ht="15" customHeight="1">
      <c r="G29" s="156"/>
      <c r="H29" s="157"/>
      <c r="I29" s="712"/>
      <c r="J29" s="85"/>
      <c r="L29" s="512"/>
      <c r="M29" s="165" t="s">
        <v>309</v>
      </c>
      <c r="N29" s="149"/>
      <c r="O29" s="513"/>
      <c r="P29" s="513"/>
      <c r="Q29" s="513"/>
      <c r="R29" s="513"/>
      <c r="S29" s="531"/>
      <c r="T29" s="162"/>
      <c r="U29" s="526"/>
      <c r="V29" s="149"/>
      <c r="W29" s="162"/>
      <c r="X29" s="523"/>
      <c r="Y29" s="758"/>
      <c r="Z29" s="491"/>
      <c r="AA29" s="491"/>
      <c r="AB29" s="491"/>
      <c r="AC29" s="491"/>
    </row>
    <row r="30" spans="1:29" ht="3" customHeight="1"/>
    <row r="31" spans="1:29" ht="96" customHeight="1">
      <c r="L31" s="1">
        <v>1</v>
      </c>
      <c r="M31" s="862" t="s">
        <v>691</v>
      </c>
      <c r="N31" s="862"/>
      <c r="O31" s="862"/>
      <c r="P31" s="862"/>
      <c r="Q31" s="862"/>
      <c r="R31" s="862"/>
      <c r="S31" s="862"/>
      <c r="T31" s="862"/>
      <c r="U31" s="862"/>
      <c r="V31" s="862"/>
      <c r="W31" s="862"/>
      <c r="X31" s="862"/>
      <c r="Y31" s="776"/>
      <c r="Z31" s="506"/>
      <c r="AA31" s="506"/>
      <c r="AB31" s="506"/>
      <c r="AC31" s="506"/>
    </row>
    <row r="32" spans="1:29"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729"/>
      <c r="Z32" s="496"/>
      <c r="AA32" s="496"/>
      <c r="AB32" s="496"/>
      <c r="AC32" s="496"/>
    </row>
  </sheetData>
  <sheetProtection password="FA9C" sheet="1" objects="1" scenarios="1" formatColumns="0" formatRows="0"/>
  <dataConsolidate/>
  <mergeCells count="30">
    <mergeCell ref="Q13:V13"/>
    <mergeCell ref="O9:T9"/>
    <mergeCell ref="O10:T10"/>
    <mergeCell ref="A19:A28"/>
    <mergeCell ref="O19:W19"/>
    <mergeCell ref="B20:B27"/>
    <mergeCell ref="O20:W20"/>
    <mergeCell ref="C21:C26"/>
    <mergeCell ref="D22:D25"/>
    <mergeCell ref="O22:W22"/>
    <mergeCell ref="X23:X25"/>
    <mergeCell ref="L5:T5"/>
    <mergeCell ref="T18:U18"/>
    <mergeCell ref="V15:V17"/>
    <mergeCell ref="W15:W17"/>
    <mergeCell ref="L15:L17"/>
    <mergeCell ref="M15:M17"/>
    <mergeCell ref="O15:O17"/>
    <mergeCell ref="T17:U17"/>
    <mergeCell ref="L12:M12"/>
    <mergeCell ref="M31:X31"/>
    <mergeCell ref="P15:P17"/>
    <mergeCell ref="L14:W14"/>
    <mergeCell ref="O7:T7"/>
    <mergeCell ref="O8:T8"/>
    <mergeCell ref="Q15:U15"/>
    <mergeCell ref="S16:U16"/>
    <mergeCell ref="Q16:R16"/>
    <mergeCell ref="O21:W21"/>
    <mergeCell ref="X14:X17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Укажите заявителя" sqref="M23">
      <formula1>900</formula1>
    </dataValidation>
    <dataValidation type="decimal" allowBlank="1" showErrorMessage="1" errorTitle="Ошибка" error="Допускается ввод только неотрицательных чисел!" sqref="P23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S23"/>
    <dataValidation type="decimal" allowBlank="1" showErrorMessage="1" errorTitle="Ошибка" error="Допускается ввод только действительных чисел!" sqref="Q23:R23">
      <formula1>-9.99999999999999E+23</formula1>
      <formula2>9.99999999999999E+23</formula2>
    </dataValidation>
    <dataValidation allowBlank="1" promptTitle="checkPeriodRange" sqref="R24"/>
    <dataValidation type="textLength" operator="lessThanOrEqual" allowBlank="1" showInputMessage="1" showErrorMessage="1" errorTitle="Ошибка" error="Допускается ввод не более 900 символов!" sqref="O2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15" hidden="1" customWidth="1"/>
    <col min="2" max="4" width="3.7109375" style="202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202"/>
    <col min="12" max="12" width="11.140625" style="202" customWidth="1"/>
    <col min="13" max="20" width="10.5703125" style="202"/>
    <col min="21" max="16384" width="10.5703125" style="36"/>
  </cols>
  <sheetData>
    <row r="1" spans="1:20" ht="3" customHeight="1">
      <c r="A1" s="215" t="s">
        <v>210</v>
      </c>
    </row>
    <row r="2" spans="1:20" ht="22.5">
      <c r="F2" s="863" t="s">
        <v>492</v>
      </c>
      <c r="G2" s="864"/>
      <c r="H2" s="865"/>
      <c r="I2" s="436"/>
    </row>
    <row r="3" spans="1:20" ht="3" customHeight="1"/>
    <row r="4" spans="1:20" s="190" customFormat="1" ht="11.25">
      <c r="A4" s="214"/>
      <c r="B4" s="214"/>
      <c r="C4" s="214"/>
      <c r="D4" s="214"/>
      <c r="F4" s="815" t="s">
        <v>454</v>
      </c>
      <c r="G4" s="815"/>
      <c r="H4" s="815"/>
      <c r="I4" s="866" t="s">
        <v>455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s="190" customFormat="1" ht="11.25" customHeight="1">
      <c r="A5" s="214"/>
      <c r="B5" s="214"/>
      <c r="C5" s="214"/>
      <c r="D5" s="214"/>
      <c r="F5" s="319" t="s">
        <v>92</v>
      </c>
      <c r="G5" s="337" t="s">
        <v>457</v>
      </c>
      <c r="H5" s="318" t="s">
        <v>442</v>
      </c>
      <c r="I5" s="866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</row>
    <row r="6" spans="1:20" s="190" customFormat="1" ht="12" customHeight="1">
      <c r="A6" s="214"/>
      <c r="B6" s="214"/>
      <c r="C6" s="214"/>
      <c r="D6" s="214"/>
      <c r="F6" s="320" t="s">
        <v>93</v>
      </c>
      <c r="G6" s="322">
        <v>2</v>
      </c>
      <c r="H6" s="323">
        <v>3</v>
      </c>
      <c r="I6" s="321">
        <v>4</v>
      </c>
      <c r="J6" s="214">
        <v>4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s="190" customFormat="1" ht="18.75">
      <c r="A7" s="214"/>
      <c r="B7" s="214"/>
      <c r="C7" s="214"/>
      <c r="D7" s="214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33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0" s="190" customFormat="1" ht="45">
      <c r="A8" s="867">
        <v>1</v>
      </c>
      <c r="B8" s="214"/>
      <c r="C8" s="214"/>
      <c r="D8" s="214"/>
      <c r="F8" s="335" t="str">
        <f>"2." &amp;mergeValue(A8)</f>
        <v>2.1</v>
      </c>
      <c r="G8" s="417" t="s">
        <v>495</v>
      </c>
      <c r="H8" s="317" t="str">
        <f>IF('Перечень тарифов'!R21="","наименование отсутствует","" &amp; 'Перечень тарифов'!R21 &amp; "")</f>
        <v>наименование отсутствует</v>
      </c>
      <c r="I8" s="196" t="s">
        <v>592</v>
      </c>
      <c r="J8" s="33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1:20" s="190" customFormat="1" ht="22.5">
      <c r="A9" s="867"/>
      <c r="B9" s="214"/>
      <c r="C9" s="214"/>
      <c r="D9" s="214"/>
      <c r="F9" s="335" t="str">
        <f>"3." &amp;mergeValue(A9)</f>
        <v>3.1</v>
      </c>
      <c r="G9" s="417" t="s">
        <v>496</v>
      </c>
      <c r="H9" s="317" t="str">
        <f>IF('Перечень тарифов'!F21="","наименование отсутствует","" &amp; 'Перечень тарифов'!F21 &amp; "")</f>
        <v>Производство тепловой энергии. Некомбинированная выработка</v>
      </c>
      <c r="I9" s="196" t="s">
        <v>590</v>
      </c>
      <c r="J9" s="33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1:20" s="190" customFormat="1" ht="22.5">
      <c r="A10" s="867"/>
      <c r="B10" s="214"/>
      <c r="C10" s="214"/>
      <c r="D10" s="214"/>
      <c r="F10" s="335" t="str">
        <f>"4."&amp;mergeValue(A10)</f>
        <v>4.1</v>
      </c>
      <c r="G10" s="417" t="s">
        <v>497</v>
      </c>
      <c r="H10" s="318" t="s">
        <v>458</v>
      </c>
      <c r="I10" s="196"/>
      <c r="J10" s="33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20" s="190" customFormat="1" ht="18.75">
      <c r="A11" s="867"/>
      <c r="B11" s="867">
        <v>1</v>
      </c>
      <c r="C11" s="441"/>
      <c r="D11" s="441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334"/>
      <c r="K11" s="214"/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0" s="190" customFormat="1" ht="22.5">
      <c r="A12" s="867"/>
      <c r="B12" s="867"/>
      <c r="C12" s="867">
        <v>1</v>
      </c>
      <c r="D12" s="441"/>
      <c r="F12" s="335" t="str">
        <f>"4."&amp;mergeValue(A12) &amp;"."&amp;mergeValue(B12)&amp;"."&amp;mergeValue(C12)</f>
        <v>4.1.1.1</v>
      </c>
      <c r="G12" s="341" t="s">
        <v>498</v>
      </c>
      <c r="H12" s="317" t="str">
        <f>IF(Территории!H13="","","" &amp; Территории!H13 &amp; "")</f>
        <v>Янаульский муниципальный район</v>
      </c>
      <c r="I12" s="196" t="s">
        <v>501</v>
      </c>
      <c r="J12" s="33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s="190" customFormat="1" ht="56.25">
      <c r="A13" s="867"/>
      <c r="B13" s="867"/>
      <c r="C13" s="867"/>
      <c r="D13" s="441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 t="str">
        <f>IF(Территории!R14="","","" &amp; Территории!R14 &amp; "")</f>
        <v>Город Янаул (80659101)</v>
      </c>
      <c r="I13" s="415" t="s">
        <v>593</v>
      </c>
      <c r="J13" s="33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s="326" customFormat="1" ht="3" customHeight="1">
      <c r="A14" s="327"/>
      <c r="B14" s="327"/>
      <c r="C14" s="327"/>
      <c r="D14" s="327"/>
      <c r="F14" s="325"/>
      <c r="G14" s="418"/>
      <c r="H14" s="419"/>
      <c r="I14" s="226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</row>
    <row r="15" spans="1:20" s="326" customFormat="1" ht="15" customHeight="1">
      <c r="A15" s="327"/>
      <c r="B15" s="327"/>
      <c r="C15" s="327"/>
      <c r="D15" s="327"/>
      <c r="F15" s="325"/>
      <c r="G15" s="862" t="s">
        <v>595</v>
      </c>
      <c r="H15" s="862"/>
      <c r="I15" s="226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23"/>
  <sheetViews>
    <sheetView showGridLines="0" topLeftCell="D4" zoomScaleNormal="100" workbookViewId="0">
      <selection activeCell="F15" sqref="F15"/>
    </sheetView>
  </sheetViews>
  <sheetFormatPr defaultColWidth="10.5703125" defaultRowHeight="14.25"/>
  <cols>
    <col min="1" max="1" width="9.140625" style="96" hidden="1" customWidth="1"/>
    <col min="2" max="2" width="9.140625" style="186" hidden="1" customWidth="1"/>
    <col min="3" max="3" width="3.7109375" style="87" customWidth="1"/>
    <col min="4" max="4" width="6.28515625" style="36" bestFit="1" customWidth="1"/>
    <col min="5" max="6" width="64.140625" style="36" customWidth="1"/>
    <col min="7" max="7" width="115.7109375" style="36" customWidth="1"/>
    <col min="8" max="8" width="10.5703125" style="36"/>
    <col min="9" max="10" width="10.5703125" style="212"/>
    <col min="11" max="16384" width="10.5703125" style="36"/>
  </cols>
  <sheetData>
    <row r="1" spans="1:16" hidden="1">
      <c r="M1" s="412"/>
      <c r="N1" s="412"/>
      <c r="P1" s="412"/>
    </row>
    <row r="2" spans="1:16" hidden="1"/>
    <row r="3" spans="1:16" hidden="1"/>
    <row r="4" spans="1:16" ht="3" customHeight="1">
      <c r="C4" s="86"/>
      <c r="D4" s="37"/>
      <c r="E4" s="37"/>
      <c r="F4" s="38"/>
      <c r="G4" s="38"/>
    </row>
    <row r="5" spans="1:16" ht="22.5">
      <c r="C5" s="86"/>
      <c r="D5" s="895" t="s">
        <v>732</v>
      </c>
      <c r="E5" s="895"/>
      <c r="F5" s="895"/>
      <c r="G5" s="438"/>
    </row>
    <row r="6" spans="1:16" ht="3" customHeight="1">
      <c r="C6" s="86"/>
      <c r="D6" s="37"/>
      <c r="E6" s="84"/>
      <c r="F6" s="83"/>
      <c r="G6" s="286"/>
    </row>
    <row r="7" spans="1:16">
      <c r="C7" s="86"/>
      <c r="D7" s="879" t="s">
        <v>454</v>
      </c>
      <c r="E7" s="879"/>
      <c r="F7" s="879"/>
      <c r="G7" s="939" t="s">
        <v>455</v>
      </c>
    </row>
    <row r="8" spans="1:16">
      <c r="C8" s="86"/>
      <c r="D8" s="103" t="s">
        <v>92</v>
      </c>
      <c r="E8" s="113" t="s">
        <v>457</v>
      </c>
      <c r="F8" s="113" t="s">
        <v>456</v>
      </c>
      <c r="G8" s="939"/>
    </row>
    <row r="9" spans="1:16" ht="12" customHeight="1">
      <c r="C9" s="86"/>
      <c r="D9" s="42" t="s">
        <v>93</v>
      </c>
      <c r="E9" s="42" t="s">
        <v>49</v>
      </c>
      <c r="F9" s="42" t="s">
        <v>50</v>
      </c>
      <c r="G9" s="42" t="s">
        <v>51</v>
      </c>
    </row>
    <row r="10" spans="1:16" ht="22.5">
      <c r="A10" s="285"/>
      <c r="C10" s="86"/>
      <c r="D10" s="187">
        <v>1</v>
      </c>
      <c r="E10" s="294" t="s">
        <v>694</v>
      </c>
      <c r="F10" s="295" t="s">
        <v>458</v>
      </c>
      <c r="G10" s="196"/>
    </row>
    <row r="11" spans="1:16">
      <c r="A11" s="285"/>
      <c r="C11" s="86"/>
      <c r="D11" s="187" t="s">
        <v>295</v>
      </c>
      <c r="E11" s="287" t="s">
        <v>695</v>
      </c>
      <c r="F11" s="295" t="s">
        <v>458</v>
      </c>
      <c r="G11" s="196"/>
    </row>
    <row r="12" spans="1:16" ht="20.100000000000001" customHeight="1">
      <c r="A12" s="285"/>
      <c r="C12" s="86"/>
      <c r="D12" s="187" t="s">
        <v>8</v>
      </c>
      <c r="E12" s="289" t="s">
        <v>3276</v>
      </c>
      <c r="F12" s="769" t="s">
        <v>3279</v>
      </c>
      <c r="G12" s="869" t="s">
        <v>599</v>
      </c>
    </row>
    <row r="13" spans="1:16" ht="20.100000000000001" customHeight="1">
      <c r="A13" s="97"/>
      <c r="C13" s="47" t="s">
        <v>3265</v>
      </c>
      <c r="D13" s="187" t="s">
        <v>3274</v>
      </c>
      <c r="E13" s="292" t="s">
        <v>3277</v>
      </c>
      <c r="F13" s="769" t="s">
        <v>3280</v>
      </c>
      <c r="G13" s="870"/>
      <c r="I13" s="642"/>
      <c r="J13" s="642"/>
    </row>
    <row r="14" spans="1:16" ht="20.100000000000001" customHeight="1">
      <c r="A14" s="97"/>
      <c r="C14" s="47" t="s">
        <v>3265</v>
      </c>
      <c r="D14" s="187" t="s">
        <v>3275</v>
      </c>
      <c r="E14" s="292" t="s">
        <v>3278</v>
      </c>
      <c r="F14" s="769" t="s">
        <v>3281</v>
      </c>
      <c r="G14" s="870"/>
      <c r="I14" s="642"/>
      <c r="J14" s="642"/>
    </row>
    <row r="15" spans="1:16" ht="15" customHeight="1">
      <c r="A15" s="285"/>
      <c r="C15" s="86"/>
      <c r="D15" s="114"/>
      <c r="E15" s="301" t="s">
        <v>328</v>
      </c>
      <c r="F15" s="298"/>
      <c r="G15" s="871"/>
    </row>
    <row r="16" spans="1:16">
      <c r="A16" s="285"/>
      <c r="C16" s="86"/>
      <c r="D16" s="187" t="s">
        <v>329</v>
      </c>
      <c r="E16" s="287" t="s">
        <v>696</v>
      </c>
      <c r="F16" s="295" t="s">
        <v>458</v>
      </c>
      <c r="G16" s="624"/>
    </row>
    <row r="17" spans="1:16" ht="42.95" customHeight="1">
      <c r="A17" s="285"/>
      <c r="C17" s="86"/>
      <c r="D17" s="187" t="s">
        <v>443</v>
      </c>
      <c r="E17" s="783"/>
      <c r="F17" s="784"/>
      <c r="G17" s="869" t="s">
        <v>697</v>
      </c>
    </row>
    <row r="18" spans="1:16" ht="15" customHeight="1">
      <c r="A18" s="285"/>
      <c r="C18" s="86"/>
      <c r="D18" s="114"/>
      <c r="E18" s="301" t="s">
        <v>328</v>
      </c>
      <c r="F18" s="625"/>
      <c r="G18" s="871"/>
      <c r="I18" s="642"/>
      <c r="J18" s="642"/>
    </row>
    <row r="19" spans="1:16">
      <c r="A19" s="285"/>
      <c r="C19" s="86"/>
      <c r="D19" s="187" t="s">
        <v>735</v>
      </c>
      <c r="E19" s="287" t="s">
        <v>737</v>
      </c>
      <c r="F19" s="295" t="s">
        <v>458</v>
      </c>
      <c r="G19" s="624"/>
      <c r="I19" s="642"/>
      <c r="J19" s="642"/>
    </row>
    <row r="20" spans="1:16" ht="18.75" hidden="1">
      <c r="A20" s="285"/>
      <c r="C20" s="86"/>
      <c r="D20" s="620" t="s">
        <v>736</v>
      </c>
      <c r="E20" s="619"/>
      <c r="F20" s="618"/>
      <c r="G20" s="632"/>
      <c r="H20" s="621"/>
      <c r="I20" s="642"/>
      <c r="J20" s="642"/>
    </row>
    <row r="21" spans="1:16" ht="15" customHeight="1">
      <c r="A21" s="285"/>
      <c r="C21" s="86"/>
      <c r="D21" s="114"/>
      <c r="E21" s="301" t="s">
        <v>328</v>
      </c>
      <c r="F21" s="625"/>
      <c r="G21" s="626"/>
    </row>
    <row r="22" spans="1:16" ht="3" customHeight="1"/>
    <row r="23" spans="1:16">
      <c r="D23" s="623" t="s">
        <v>733</v>
      </c>
      <c r="E23" s="622" t="s">
        <v>734</v>
      </c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</row>
  </sheetData>
  <sheetProtection password="FA9C" sheet="1" objects="1" scenarios="1" formatColumns="0" formatRows="0"/>
  <dataConsolidate/>
  <mergeCells count="5">
    <mergeCell ref="G17:G18"/>
    <mergeCell ref="D7:F7"/>
    <mergeCell ref="G7:G8"/>
    <mergeCell ref="G12:G15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7:F18 F12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2 E17 G17 G20 E12:E14">
      <formula1>900</formula1>
    </dataValidation>
  </dataValidations>
  <hyperlinks>
    <hyperlink ref="F12" location="'Форма 4.7'!$F$12" tooltip="Кликните по гиперссылке, чтобы перейти по ссылке на обосновывающие документы или отредактировать её" display="https://portal.eias.ru/Portal/DownloadPage.aspx?type=12&amp;guid=b0a7c597-fc20-4b69-8646-01bdaae30f9d"/>
    <hyperlink ref="F13" location="'Форма 4.7'!$F$13" tooltip="Кликните по гиперссылке, чтобы перейти по ссылке на обосновывающие документы или отредактировать её" display="https://portal.eias.ru/Portal/DownloadPage.aspx?type=12&amp;guid=ef00b20c-54ec-493b-b0fe-f589c5d535d2"/>
    <hyperlink ref="F14" location="'Форма 4.7'!$F$14" tooltip="Кликните по гиперссылке, чтобы перейти по ссылке на обосновывающие документы или отредактировать её" display="https://portal.eias.ru/Portal/DownloadPage.aspx?type=12&amp;guid=334c0c26-627b-4fc4-a0ca-b2ae6eba53f8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L34"/>
  <sheetViews>
    <sheetView showGridLines="0" topLeftCell="C4" zoomScaleNormal="100" workbookViewId="0"/>
  </sheetViews>
  <sheetFormatPr defaultColWidth="10.5703125" defaultRowHeight="14.25"/>
  <cols>
    <col min="1" max="1" width="9.140625" style="96" hidden="1" customWidth="1"/>
    <col min="2" max="2" width="9.140625" style="186" hidden="1" customWidth="1"/>
    <col min="3" max="3" width="3.7109375" style="87" customWidth="1"/>
    <col min="4" max="4" width="6.28515625" style="36" bestFit="1" customWidth="1"/>
    <col min="5" max="5" width="63.42578125" style="36" customWidth="1"/>
    <col min="6" max="6" width="1.7109375" style="36" hidden="1" customWidth="1"/>
    <col min="7" max="8" width="35.7109375" style="36" customWidth="1"/>
    <col min="9" max="9" width="91.5703125" style="36" customWidth="1"/>
    <col min="10" max="10" width="10.5703125" style="36"/>
    <col min="11" max="12" width="10.5703125" style="212"/>
    <col min="13" max="16384" width="10.5703125" style="36"/>
  </cols>
  <sheetData>
    <row r="1" spans="1:9" hidden="1"/>
    <row r="2" spans="1:9" hidden="1"/>
    <row r="3" spans="1:9" hidden="1"/>
    <row r="4" spans="1:9" ht="3" customHeight="1">
      <c r="C4" s="86"/>
      <c r="D4" s="37"/>
      <c r="E4" s="37"/>
      <c r="F4" s="37"/>
      <c r="G4" s="37"/>
      <c r="H4" s="38"/>
      <c r="I4" s="38"/>
    </row>
    <row r="5" spans="1:9" ht="26.1" customHeight="1">
      <c r="C5" s="86"/>
      <c r="D5" s="895" t="s">
        <v>698</v>
      </c>
      <c r="E5" s="895"/>
      <c r="F5" s="895"/>
      <c r="G5" s="895"/>
      <c r="H5" s="895"/>
      <c r="I5" s="336"/>
    </row>
    <row r="6" spans="1:9" ht="3" customHeight="1">
      <c r="C6" s="86"/>
      <c r="D6" s="37"/>
      <c r="E6" s="84"/>
      <c r="F6" s="84"/>
      <c r="G6" s="84"/>
      <c r="H6" s="83"/>
      <c r="I6" s="286"/>
    </row>
    <row r="7" spans="1:9" ht="21" customHeight="1">
      <c r="C7" s="86"/>
      <c r="D7" s="879" t="s">
        <v>454</v>
      </c>
      <c r="E7" s="879"/>
      <c r="F7" s="879"/>
      <c r="G7" s="879"/>
      <c r="H7" s="879"/>
      <c r="I7" s="939" t="s">
        <v>455</v>
      </c>
    </row>
    <row r="8" spans="1:9" ht="21" customHeight="1">
      <c r="C8" s="86"/>
      <c r="D8" s="103" t="s">
        <v>92</v>
      </c>
      <c r="E8" s="113" t="s">
        <v>457</v>
      </c>
      <c r="F8" s="113"/>
      <c r="G8" s="113" t="s">
        <v>442</v>
      </c>
      <c r="H8" s="113" t="s">
        <v>456</v>
      </c>
      <c r="I8" s="939"/>
    </row>
    <row r="9" spans="1:9" ht="12" customHeight="1">
      <c r="C9" s="86"/>
      <c r="D9" s="42" t="s">
        <v>93</v>
      </c>
      <c r="E9" s="42" t="s">
        <v>49</v>
      </c>
      <c r="F9" s="42"/>
      <c r="G9" s="42" t="s">
        <v>50</v>
      </c>
      <c r="H9" s="42" t="s">
        <v>51</v>
      </c>
      <c r="I9" s="42" t="s">
        <v>68</v>
      </c>
    </row>
    <row r="10" spans="1:9">
      <c r="A10" s="285"/>
      <c r="C10" s="86"/>
      <c r="D10" s="187">
        <v>1</v>
      </c>
      <c r="E10" s="941" t="s">
        <v>459</v>
      </c>
      <c r="F10" s="941"/>
      <c r="G10" s="941"/>
      <c r="H10" s="941"/>
      <c r="I10" s="307"/>
    </row>
    <row r="11" spans="1:9" ht="20.100000000000001" customHeight="1">
      <c r="A11" s="285"/>
      <c r="C11" s="86"/>
      <c r="D11" s="187" t="s">
        <v>295</v>
      </c>
      <c r="E11" s="287" t="s">
        <v>460</v>
      </c>
      <c r="F11" s="295"/>
      <c r="G11" s="432"/>
      <c r="H11" s="295" t="s">
        <v>458</v>
      </c>
      <c r="I11" s="196" t="s">
        <v>461</v>
      </c>
    </row>
    <row r="12" spans="1:9" ht="45">
      <c r="A12" s="285"/>
      <c r="C12" s="86"/>
      <c r="D12" s="187" t="s">
        <v>329</v>
      </c>
      <c r="E12" s="287" t="s">
        <v>462</v>
      </c>
      <c r="F12" s="295"/>
      <c r="G12" s="414"/>
      <c r="H12" s="314"/>
      <c r="I12" s="415" t="s">
        <v>699</v>
      </c>
    </row>
    <row r="13" spans="1:9" ht="22.5">
      <c r="A13" s="285"/>
      <c r="B13" s="186">
        <v>3</v>
      </c>
      <c r="C13" s="86"/>
      <c r="D13" s="187">
        <v>2</v>
      </c>
      <c r="E13" s="352" t="s">
        <v>700</v>
      </c>
      <c r="F13" s="295"/>
      <c r="G13" s="295" t="s">
        <v>458</v>
      </c>
      <c r="H13" s="314"/>
      <c r="I13" s="416" t="s">
        <v>463</v>
      </c>
    </row>
    <row r="14" spans="1:9" ht="39" customHeight="1">
      <c r="A14" s="285"/>
      <c r="C14" s="86"/>
      <c r="D14" s="187">
        <v>3</v>
      </c>
      <c r="E14" s="940" t="s">
        <v>701</v>
      </c>
      <c r="F14" s="940"/>
      <c r="G14" s="940"/>
      <c r="H14" s="940"/>
      <c r="I14" s="413"/>
    </row>
    <row r="15" spans="1:9" ht="20.100000000000001" customHeight="1">
      <c r="A15" s="285"/>
      <c r="C15" s="86"/>
      <c r="D15" s="187" t="s">
        <v>444</v>
      </c>
      <c r="E15" s="296"/>
      <c r="F15" s="295"/>
      <c r="G15" s="295" t="s">
        <v>458</v>
      </c>
      <c r="H15" s="314"/>
      <c r="I15" s="869" t="s">
        <v>702</v>
      </c>
    </row>
    <row r="16" spans="1:9" ht="15" customHeight="1">
      <c r="A16" s="285"/>
      <c r="C16" s="86"/>
      <c r="D16" s="114"/>
      <c r="E16" s="300" t="s">
        <v>328</v>
      </c>
      <c r="F16" s="301"/>
      <c r="G16" s="301"/>
      <c r="H16" s="298"/>
      <c r="I16" s="871"/>
    </row>
    <row r="17" spans="1:12" ht="69" customHeight="1">
      <c r="A17" s="285"/>
      <c r="B17" s="186">
        <v>3</v>
      </c>
      <c r="C17" s="86"/>
      <c r="D17" s="187">
        <v>4</v>
      </c>
      <c r="E17" s="940" t="s">
        <v>703</v>
      </c>
      <c r="F17" s="940"/>
      <c r="G17" s="940"/>
      <c r="H17" s="940"/>
      <c r="I17" s="413"/>
    </row>
    <row r="18" spans="1:12" ht="20.100000000000001" customHeight="1">
      <c r="A18" s="285"/>
      <c r="C18" s="86"/>
      <c r="D18" s="187" t="s">
        <v>445</v>
      </c>
      <c r="E18" s="302" t="s">
        <v>464</v>
      </c>
      <c r="F18" s="295"/>
      <c r="G18" s="414"/>
      <c r="H18" s="295" t="s">
        <v>458</v>
      </c>
      <c r="I18" s="869" t="s">
        <v>482</v>
      </c>
    </row>
    <row r="19" spans="1:12" ht="15" customHeight="1">
      <c r="A19" s="285"/>
      <c r="C19" s="86"/>
      <c r="D19" s="114"/>
      <c r="E19" s="300" t="s">
        <v>328</v>
      </c>
      <c r="F19" s="301"/>
      <c r="G19" s="301"/>
      <c r="H19" s="298"/>
      <c r="I19" s="871"/>
    </row>
    <row r="20" spans="1:12" ht="30" customHeight="1">
      <c r="A20" s="285"/>
      <c r="B20" s="186">
        <v>3</v>
      </c>
      <c r="C20" s="86"/>
      <c r="D20" s="187">
        <v>5</v>
      </c>
      <c r="E20" s="940" t="s">
        <v>704</v>
      </c>
      <c r="F20" s="940"/>
      <c r="G20" s="940"/>
      <c r="H20" s="940"/>
      <c r="I20" s="413"/>
    </row>
    <row r="21" spans="1:12" ht="26.1" customHeight="1">
      <c r="A21" s="285"/>
      <c r="C21" s="86"/>
      <c r="D21" s="187" t="s">
        <v>446</v>
      </c>
      <c r="E21" s="942" t="s">
        <v>705</v>
      </c>
      <c r="F21" s="942"/>
      <c r="G21" s="942"/>
      <c r="H21" s="942"/>
      <c r="I21" s="413"/>
    </row>
    <row r="22" spans="1:12" ht="32.1" customHeight="1">
      <c r="A22" s="285"/>
      <c r="C22" s="86"/>
      <c r="D22" s="187" t="s">
        <v>447</v>
      </c>
      <c r="E22" s="303" t="s">
        <v>465</v>
      </c>
      <c r="F22" s="295"/>
      <c r="G22" s="414"/>
      <c r="H22" s="295" t="s">
        <v>458</v>
      </c>
      <c r="I22" s="869" t="s">
        <v>706</v>
      </c>
    </row>
    <row r="23" spans="1:12" ht="15" customHeight="1">
      <c r="A23" s="285"/>
      <c r="C23" s="86"/>
      <c r="D23" s="114"/>
      <c r="E23" s="301" t="s">
        <v>328</v>
      </c>
      <c r="F23" s="297"/>
      <c r="G23" s="297"/>
      <c r="H23" s="298"/>
      <c r="I23" s="871"/>
    </row>
    <row r="24" spans="1:12" ht="14.25" customHeight="1">
      <c r="A24" s="285"/>
      <c r="C24" s="86"/>
      <c r="D24" s="187" t="s">
        <v>448</v>
      </c>
      <c r="E24" s="942" t="s">
        <v>707</v>
      </c>
      <c r="F24" s="942"/>
      <c r="G24" s="942"/>
      <c r="H24" s="942"/>
      <c r="I24" s="413"/>
    </row>
    <row r="25" spans="1:12" ht="54.95" customHeight="1">
      <c r="A25" s="285"/>
      <c r="C25" s="86"/>
      <c r="D25" s="187" t="s">
        <v>449</v>
      </c>
      <c r="E25" s="303" t="s">
        <v>467</v>
      </c>
      <c r="F25" s="295"/>
      <c r="G25" s="414"/>
      <c r="H25" s="295" t="s">
        <v>458</v>
      </c>
      <c r="I25" s="868" t="s">
        <v>600</v>
      </c>
    </row>
    <row r="26" spans="1:12" ht="15" customHeight="1">
      <c r="A26" s="285"/>
      <c r="C26" s="86"/>
      <c r="D26" s="114"/>
      <c r="E26" s="301" t="s">
        <v>328</v>
      </c>
      <c r="F26" s="297"/>
      <c r="G26" s="297"/>
      <c r="H26" s="298"/>
      <c r="I26" s="868"/>
    </row>
    <row r="27" spans="1:12" ht="26.1" customHeight="1">
      <c r="A27" s="285"/>
      <c r="C27" s="86"/>
      <c r="D27" s="187" t="s">
        <v>450</v>
      </c>
      <c r="E27" s="942" t="s">
        <v>708</v>
      </c>
      <c r="F27" s="942"/>
      <c r="G27" s="942"/>
      <c r="H27" s="942"/>
      <c r="I27" s="413"/>
    </row>
    <row r="28" spans="1:12" ht="32.1" customHeight="1">
      <c r="A28" s="285"/>
      <c r="C28" s="86"/>
      <c r="D28" s="187" t="s">
        <v>451</v>
      </c>
      <c r="E28" s="303" t="s">
        <v>466</v>
      </c>
      <c r="F28" s="295"/>
      <c r="G28" s="306"/>
      <c r="H28" s="295" t="s">
        <v>458</v>
      </c>
      <c r="I28" s="869" t="s">
        <v>709</v>
      </c>
      <c r="L28" s="212" t="s">
        <v>577</v>
      </c>
    </row>
    <row r="29" spans="1:12" ht="15" customHeight="1">
      <c r="A29" s="285"/>
      <c r="C29" s="86"/>
      <c r="D29" s="114"/>
      <c r="E29" s="301" t="s">
        <v>328</v>
      </c>
      <c r="F29" s="297"/>
      <c r="G29" s="297"/>
      <c r="H29" s="298"/>
      <c r="I29" s="871"/>
    </row>
    <row r="30" spans="1:12" ht="49.5" customHeight="1">
      <c r="A30" s="285"/>
      <c r="B30" s="186">
        <v>3</v>
      </c>
      <c r="C30" s="86"/>
      <c r="D30" s="187" t="s">
        <v>69</v>
      </c>
      <c r="E30" s="940" t="s">
        <v>711</v>
      </c>
      <c r="F30" s="940"/>
      <c r="G30" s="940"/>
      <c r="H30" s="940"/>
      <c r="I30" s="413"/>
    </row>
    <row r="31" spans="1:12" ht="20.100000000000001" customHeight="1">
      <c r="A31" s="285"/>
      <c r="C31" s="86"/>
      <c r="D31" s="187" t="s">
        <v>452</v>
      </c>
      <c r="E31" s="296"/>
      <c r="F31" s="295"/>
      <c r="G31" s="295" t="s">
        <v>458</v>
      </c>
      <c r="H31" s="314"/>
      <c r="I31" s="869" t="s">
        <v>481</v>
      </c>
    </row>
    <row r="32" spans="1:12" ht="15" customHeight="1">
      <c r="A32" s="285"/>
      <c r="C32" s="86"/>
      <c r="D32" s="114"/>
      <c r="E32" s="300" t="s">
        <v>328</v>
      </c>
      <c r="F32" s="297"/>
      <c r="G32" s="297"/>
      <c r="H32" s="298"/>
      <c r="I32" s="871"/>
    </row>
    <row r="33" spans="1:12" s="174" customFormat="1" ht="3" customHeight="1">
      <c r="A33" s="285"/>
      <c r="K33" s="290"/>
      <c r="L33" s="290"/>
    </row>
    <row r="34" spans="1:12" ht="24.75" customHeight="1">
      <c r="D34" s="299">
        <v>1</v>
      </c>
      <c r="E34" s="862" t="s">
        <v>710</v>
      </c>
      <c r="F34" s="862"/>
      <c r="G34" s="862"/>
      <c r="H34" s="862"/>
      <c r="I34" s="862"/>
    </row>
  </sheetData>
  <sheetProtection password="FA9C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G22 I25 E28 E15 G18 E22 G25 E18 I31 E25 E31 I28 G12 I18 I15 E12 I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8" hidden="1" customWidth="1"/>
    <col min="2" max="2" width="9.140625" style="129" hidden="1" customWidth="1"/>
    <col min="3" max="3" width="3.7109375" style="130" customWidth="1"/>
    <col min="4" max="4" width="7" style="131" bestFit="1" customWidth="1"/>
    <col min="5" max="5" width="11.28515625" style="131" customWidth="1"/>
    <col min="6" max="6" width="41" style="131" customWidth="1"/>
    <col min="7" max="7" width="18" style="131" customWidth="1"/>
    <col min="8" max="8" width="13.140625" style="131" customWidth="1"/>
    <col min="9" max="9" width="11.42578125" style="131" customWidth="1"/>
    <col min="10" max="10" width="42.140625" style="131" customWidth="1"/>
    <col min="11" max="11" width="115.7109375" style="131" customWidth="1"/>
    <col min="12" max="12" width="3.7109375" style="131" customWidth="1"/>
    <col min="13" max="16384" width="9.140625" style="131"/>
  </cols>
  <sheetData>
    <row r="1" spans="1:14" hidden="1"/>
    <row r="2" spans="1:14" hidden="1"/>
    <row r="3" spans="1:14" hidden="1"/>
    <row r="4" spans="1:14" ht="3" customHeight="1"/>
    <row r="5" spans="1:14" s="36" customFormat="1" ht="22.5">
      <c r="A5" s="125"/>
      <c r="C5" s="47"/>
      <c r="D5" s="943" t="s">
        <v>479</v>
      </c>
      <c r="E5" s="943"/>
      <c r="F5" s="943"/>
      <c r="G5" s="943"/>
      <c r="H5" s="943"/>
      <c r="I5" s="943"/>
      <c r="J5" s="943"/>
      <c r="K5" s="437"/>
    </row>
    <row r="6" spans="1:14" ht="3" hidden="1" customHeight="1">
      <c r="D6" s="132"/>
      <c r="E6" s="132"/>
      <c r="G6" s="132"/>
      <c r="H6" s="132"/>
      <c r="I6" s="132"/>
      <c r="J6" s="132"/>
      <c r="K6" s="132"/>
    </row>
    <row r="7" spans="1:14" s="128" customFormat="1" ht="3" customHeight="1">
      <c r="B7" s="129"/>
      <c r="C7" s="130"/>
      <c r="D7" s="133"/>
      <c r="E7" s="133"/>
      <c r="G7" s="133"/>
      <c r="H7" s="133"/>
      <c r="I7" s="133"/>
      <c r="J7" s="133"/>
      <c r="K7" s="133"/>
      <c r="L7" s="134"/>
    </row>
    <row r="8" spans="1:14">
      <c r="D8" s="945" t="s">
        <v>454</v>
      </c>
      <c r="E8" s="945"/>
      <c r="F8" s="945"/>
      <c r="G8" s="945"/>
      <c r="H8" s="945"/>
      <c r="I8" s="945"/>
      <c r="J8" s="945"/>
      <c r="K8" s="945" t="s">
        <v>455</v>
      </c>
    </row>
    <row r="9" spans="1:14">
      <c r="D9" s="945" t="s">
        <v>92</v>
      </c>
      <c r="E9" s="945" t="s">
        <v>483</v>
      </c>
      <c r="F9" s="945"/>
      <c r="G9" s="945" t="s">
        <v>484</v>
      </c>
      <c r="H9" s="945"/>
      <c r="I9" s="945"/>
      <c r="J9" s="945"/>
      <c r="K9" s="945"/>
    </row>
    <row r="10" spans="1:14" ht="22.5">
      <c r="D10" s="945"/>
      <c r="E10" s="137" t="s">
        <v>485</v>
      </c>
      <c r="F10" s="137" t="s">
        <v>400</v>
      </c>
      <c r="G10" s="137" t="s">
        <v>400</v>
      </c>
      <c r="H10" s="137" t="s">
        <v>485</v>
      </c>
      <c r="I10" s="137" t="s">
        <v>486</v>
      </c>
      <c r="J10" s="137" t="s">
        <v>456</v>
      </c>
      <c r="K10" s="945"/>
    </row>
    <row r="11" spans="1:14" ht="12" customHeight="1">
      <c r="D11" s="42" t="s">
        <v>93</v>
      </c>
      <c r="E11" s="42" t="s">
        <v>49</v>
      </c>
      <c r="F11" s="42" t="s">
        <v>50</v>
      </c>
      <c r="G11" s="42" t="s">
        <v>51</v>
      </c>
      <c r="H11" s="42" t="s">
        <v>68</v>
      </c>
      <c r="I11" s="42" t="s">
        <v>69</v>
      </c>
      <c r="J11" s="42" t="s">
        <v>183</v>
      </c>
      <c r="K11" s="42" t="s">
        <v>184</v>
      </c>
    </row>
    <row r="12" spans="1:14" s="127" customFormat="1" ht="54.95" customHeight="1">
      <c r="A12" s="185" t="s">
        <v>50</v>
      </c>
      <c r="B12" s="135" t="s">
        <v>253</v>
      </c>
      <c r="C12" s="136"/>
      <c r="D12" s="138" t="s">
        <v>93</v>
      </c>
      <c r="E12" s="448"/>
      <c r="F12" s="767"/>
      <c r="G12" s="767"/>
      <c r="H12" s="767"/>
      <c r="I12" s="770"/>
      <c r="J12" s="769"/>
      <c r="K12" s="869" t="s">
        <v>487</v>
      </c>
      <c r="M12" s="454" t="str">
        <f>IF(ISERROR(INDEX(kind_of_nameforms,MATCH(E12,kind_of_forms,0),1)),"",INDEX(kind_of_nameforms,MATCH(E12,kind_of_forms,0),1))</f>
        <v/>
      </c>
      <c r="N12" s="455"/>
    </row>
    <row r="13" spans="1:14" ht="15" customHeight="1">
      <c r="A13" s="131"/>
      <c r="B13" s="131"/>
      <c r="C13" s="131"/>
      <c r="D13" s="114"/>
      <c r="E13" s="140" t="s">
        <v>5</v>
      </c>
      <c r="F13" s="139"/>
      <c r="G13" s="139"/>
      <c r="H13" s="139"/>
      <c r="I13" s="139"/>
      <c r="J13" s="316"/>
      <c r="K13" s="871"/>
    </row>
    <row r="14" spans="1:14" ht="3" customHeight="1">
      <c r="A14" s="131"/>
      <c r="B14" s="131"/>
      <c r="C14" s="131"/>
    </row>
    <row r="15" spans="1:14" ht="27.75" customHeight="1">
      <c r="E15" s="944" t="s">
        <v>596</v>
      </c>
      <c r="F15" s="944"/>
      <c r="G15" s="944"/>
      <c r="H15" s="944"/>
      <c r="I15" s="944"/>
      <c r="J15" s="944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3" hidden="1" customWidth="1"/>
    <col min="3" max="3" width="3.7109375" style="49" bestFit="1" customWidth="1"/>
    <col min="4" max="4" width="6.28515625" style="13" bestFit="1" customWidth="1"/>
    <col min="5" max="5" width="94.85546875" style="13" customWidth="1"/>
    <col min="6" max="16384" width="9.140625" style="13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50"/>
      <c r="D6" s="14"/>
      <c r="E6" s="14"/>
    </row>
    <row r="7" spans="3:9" ht="22.5">
      <c r="C7" s="50"/>
      <c r="D7" s="824" t="s">
        <v>314</v>
      </c>
      <c r="E7" s="826"/>
      <c r="F7" s="439"/>
    </row>
    <row r="8" spans="3:9" ht="3" customHeight="1">
      <c r="C8" s="50"/>
      <c r="D8" s="14"/>
      <c r="E8" s="14"/>
    </row>
    <row r="9" spans="3:9" ht="15.95" customHeight="1">
      <c r="C9" s="50"/>
      <c r="D9" s="103" t="s">
        <v>92</v>
      </c>
      <c r="E9" s="427" t="s">
        <v>313</v>
      </c>
    </row>
    <row r="10" spans="3:9" ht="12" customHeight="1">
      <c r="C10" s="50"/>
      <c r="D10" s="42" t="s">
        <v>93</v>
      </c>
      <c r="E10" s="42" t="s">
        <v>49</v>
      </c>
    </row>
    <row r="11" spans="3:9" ht="11.25" hidden="1" customHeight="1">
      <c r="C11" s="50"/>
      <c r="D11" s="194">
        <v>0</v>
      </c>
      <c r="E11" s="428"/>
    </row>
    <row r="12" spans="3:9" ht="15" customHeight="1">
      <c r="C12" s="167"/>
      <c r="D12" s="123">
        <v>1</v>
      </c>
      <c r="E12" s="755"/>
    </row>
    <row r="13" spans="3:9" ht="12" customHeight="1">
      <c r="C13" s="50"/>
      <c r="D13" s="429"/>
      <c r="E13" s="430" t="s">
        <v>177</v>
      </c>
    </row>
    <row r="14" spans="3:9" ht="3" customHeight="1"/>
    <row r="15" spans="3:9" ht="22.5" customHeight="1">
      <c r="C15" s="168"/>
      <c r="D15" s="946" t="s">
        <v>315</v>
      </c>
      <c r="E15" s="946"/>
      <c r="F15" s="169"/>
      <c r="G15" s="169"/>
      <c r="H15" s="169"/>
      <c r="I15" s="169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29" hidden="1" customWidth="1"/>
    <col min="2" max="4" width="3.7109375" style="723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723"/>
    <col min="12" max="12" width="11.140625" style="723" customWidth="1"/>
    <col min="13" max="20" width="10.5703125" style="723"/>
    <col min="21" max="16384" width="10.5703125" style="36"/>
  </cols>
  <sheetData>
    <row r="1" spans="1:20" ht="3" customHeight="1">
      <c r="A1" s="729" t="s">
        <v>210</v>
      </c>
    </row>
    <row r="2" spans="1:20" ht="22.5">
      <c r="F2" s="863" t="s">
        <v>492</v>
      </c>
      <c r="G2" s="864"/>
      <c r="H2" s="865"/>
      <c r="I2" s="436"/>
    </row>
    <row r="3" spans="1:20" ht="3" customHeight="1"/>
    <row r="4" spans="1:20" s="190" customFormat="1" ht="11.25">
      <c r="A4" s="728"/>
      <c r="B4" s="728"/>
      <c r="C4" s="728"/>
      <c r="D4" s="728"/>
      <c r="F4" s="815" t="s">
        <v>454</v>
      </c>
      <c r="G4" s="815"/>
      <c r="H4" s="815"/>
      <c r="I4" s="866" t="s">
        <v>455</v>
      </c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</row>
    <row r="5" spans="1:20" s="190" customFormat="1" ht="11.25" customHeight="1">
      <c r="A5" s="728"/>
      <c r="B5" s="728"/>
      <c r="C5" s="728"/>
      <c r="D5" s="728"/>
      <c r="F5" s="319" t="s">
        <v>92</v>
      </c>
      <c r="G5" s="337" t="s">
        <v>457</v>
      </c>
      <c r="H5" s="318" t="s">
        <v>442</v>
      </c>
      <c r="I5" s="866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</row>
    <row r="6" spans="1:20" s="190" customFormat="1" ht="12" customHeight="1">
      <c r="A6" s="728"/>
      <c r="B6" s="728"/>
      <c r="C6" s="728"/>
      <c r="D6" s="728"/>
      <c r="F6" s="636" t="s">
        <v>93</v>
      </c>
      <c r="G6" s="637">
        <v>2</v>
      </c>
      <c r="H6" s="638">
        <v>3</v>
      </c>
      <c r="I6" s="554">
        <v>4</v>
      </c>
      <c r="J6" s="728">
        <v>4</v>
      </c>
      <c r="K6" s="728"/>
      <c r="L6" s="728"/>
      <c r="M6" s="728"/>
      <c r="N6" s="728"/>
      <c r="O6" s="728"/>
      <c r="P6" s="728"/>
      <c r="Q6" s="728"/>
      <c r="R6" s="728"/>
      <c r="S6" s="728"/>
      <c r="T6" s="728"/>
    </row>
    <row r="7" spans="1:20" s="190" customFormat="1" ht="18.75">
      <c r="A7" s="728"/>
      <c r="B7" s="728"/>
      <c r="C7" s="728"/>
      <c r="D7" s="728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558"/>
      <c r="K7" s="728"/>
      <c r="L7" s="728"/>
      <c r="M7" s="728"/>
      <c r="N7" s="728"/>
      <c r="O7" s="728"/>
      <c r="P7" s="728"/>
      <c r="Q7" s="728"/>
      <c r="R7" s="728"/>
      <c r="S7" s="728"/>
      <c r="T7" s="728"/>
    </row>
    <row r="8" spans="1:20" s="190" customFormat="1" ht="45">
      <c r="A8" s="867">
        <v>1</v>
      </c>
      <c r="B8" s="728"/>
      <c r="C8" s="728"/>
      <c r="D8" s="728"/>
      <c r="F8" s="335" t="str">
        <f>"2." &amp;mergeValue(A8)</f>
        <v>2.1</v>
      </c>
      <c r="G8" s="417" t="s">
        <v>495</v>
      </c>
      <c r="H8" s="317" t="str">
        <f>IF('Перечень тарифов'!R21="","наименование отсутствует","" &amp; 'Перечень тарифов'!R21 &amp; "")</f>
        <v>наименование отсутствует</v>
      </c>
      <c r="I8" s="196" t="s">
        <v>592</v>
      </c>
      <c r="J8" s="558"/>
      <c r="K8" s="728"/>
      <c r="L8" s="728"/>
      <c r="M8" s="728"/>
      <c r="N8" s="728"/>
      <c r="O8" s="728"/>
      <c r="P8" s="728"/>
      <c r="Q8" s="728"/>
      <c r="R8" s="728"/>
      <c r="S8" s="728"/>
      <c r="T8" s="728"/>
    </row>
    <row r="9" spans="1:20" s="190" customFormat="1" ht="22.5">
      <c r="A9" s="867"/>
      <c r="B9" s="728"/>
      <c r="C9" s="728"/>
      <c r="D9" s="728"/>
      <c r="F9" s="335" t="str">
        <f>"3." &amp;mergeValue(A9)</f>
        <v>3.1</v>
      </c>
      <c r="G9" s="417" t="s">
        <v>496</v>
      </c>
      <c r="H9" s="317" t="str">
        <f>IF('Перечень тарифов'!F21="","наименование отсутствует","" &amp; 'Перечень тарифов'!F21 &amp; "")</f>
        <v>Производство тепловой энергии. Некомбинированная выработка</v>
      </c>
      <c r="I9" s="196" t="s">
        <v>590</v>
      </c>
      <c r="J9" s="558"/>
      <c r="K9" s="728"/>
      <c r="L9" s="728"/>
      <c r="M9" s="728"/>
      <c r="N9" s="728"/>
      <c r="O9" s="728"/>
      <c r="P9" s="728"/>
      <c r="Q9" s="728"/>
      <c r="R9" s="728"/>
      <c r="S9" s="728"/>
      <c r="T9" s="728"/>
    </row>
    <row r="10" spans="1:20" s="190" customFormat="1" ht="22.5">
      <c r="A10" s="867"/>
      <c r="B10" s="728"/>
      <c r="C10" s="728"/>
      <c r="D10" s="728"/>
      <c r="F10" s="335" t="str">
        <f>"4."&amp;mergeValue(A10)</f>
        <v>4.1</v>
      </c>
      <c r="G10" s="417" t="s">
        <v>497</v>
      </c>
      <c r="H10" s="318" t="s">
        <v>458</v>
      </c>
      <c r="I10" s="196"/>
      <c r="J10" s="558"/>
      <c r="K10" s="728"/>
      <c r="L10" s="728"/>
      <c r="M10" s="728"/>
      <c r="N10" s="728"/>
      <c r="O10" s="728"/>
      <c r="P10" s="728"/>
      <c r="Q10" s="728"/>
      <c r="R10" s="728"/>
      <c r="S10" s="728"/>
      <c r="T10" s="728"/>
    </row>
    <row r="11" spans="1:20" s="190" customFormat="1" ht="18.75">
      <c r="A11" s="867"/>
      <c r="B11" s="867">
        <v>1</v>
      </c>
      <c r="C11" s="777"/>
      <c r="D11" s="777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558"/>
      <c r="K11" s="728"/>
      <c r="L11" s="728"/>
      <c r="M11" s="728"/>
      <c r="N11" s="728"/>
      <c r="O11" s="728"/>
      <c r="P11" s="728"/>
      <c r="Q11" s="728"/>
      <c r="R11" s="728"/>
      <c r="S11" s="728"/>
      <c r="T11" s="728"/>
    </row>
    <row r="12" spans="1:20" s="190" customFormat="1" ht="22.5">
      <c r="A12" s="867"/>
      <c r="B12" s="867"/>
      <c r="C12" s="867">
        <v>1</v>
      </c>
      <c r="D12" s="777"/>
      <c r="F12" s="335" t="str">
        <f>"4."&amp;mergeValue(A12) &amp;"."&amp;mergeValue(B12)&amp;"."&amp;mergeValue(C12)</f>
        <v>4.1.1.1</v>
      </c>
      <c r="G12" s="341" t="s">
        <v>498</v>
      </c>
      <c r="H12" s="317" t="str">
        <f>IF(Территории!H13="","","" &amp; Территории!H13 &amp; "")</f>
        <v>Янаульский муниципальный район</v>
      </c>
      <c r="I12" s="196" t="s">
        <v>501</v>
      </c>
      <c r="J12" s="558"/>
      <c r="K12" s="728"/>
      <c r="L12" s="728"/>
      <c r="M12" s="728"/>
      <c r="N12" s="728"/>
      <c r="O12" s="728"/>
      <c r="P12" s="728"/>
      <c r="Q12" s="728"/>
      <c r="R12" s="728"/>
      <c r="S12" s="728"/>
      <c r="T12" s="728"/>
    </row>
    <row r="13" spans="1:20" s="190" customFormat="1" ht="56.25">
      <c r="A13" s="867"/>
      <c r="B13" s="867"/>
      <c r="C13" s="867"/>
      <c r="D13" s="777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 t="str">
        <f>IF(Территории!R14="","","" &amp; Территории!R14 &amp; "")</f>
        <v>Город Янаул (80659101)</v>
      </c>
      <c r="I13" s="415" t="s">
        <v>593</v>
      </c>
      <c r="J13" s="558"/>
      <c r="K13" s="728"/>
      <c r="L13" s="728"/>
      <c r="M13" s="728"/>
      <c r="N13" s="728"/>
      <c r="O13" s="728"/>
      <c r="P13" s="728"/>
      <c r="Q13" s="728"/>
      <c r="R13" s="728"/>
      <c r="S13" s="728"/>
      <c r="T13" s="728"/>
    </row>
    <row r="14" spans="1:20" s="326" customFormat="1" ht="3" customHeight="1">
      <c r="A14" s="616"/>
      <c r="B14" s="616"/>
      <c r="C14" s="616"/>
      <c r="D14" s="616"/>
      <c r="F14" s="325"/>
      <c r="G14" s="418"/>
      <c r="H14" s="419"/>
      <c r="I14" s="22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616"/>
    </row>
    <row r="15" spans="1:20" s="326" customFormat="1" ht="15" customHeight="1">
      <c r="A15" s="616"/>
      <c r="B15" s="616"/>
      <c r="C15" s="616"/>
      <c r="D15" s="616"/>
      <c r="F15" s="325"/>
      <c r="G15" s="862" t="s">
        <v>595</v>
      </c>
      <c r="H15" s="862"/>
      <c r="I15" s="22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3" hidden="1" customWidth="1"/>
    <col min="3" max="3" width="3.7109375" style="49" customWidth="1"/>
    <col min="4" max="4" width="6.28515625" style="13" customWidth="1"/>
    <col min="5" max="5" width="94.85546875" style="13" customWidth="1"/>
    <col min="6" max="16384" width="9.140625" style="13"/>
  </cols>
  <sheetData>
    <row r="1" spans="3:12" hidden="1">
      <c r="L1" s="431"/>
    </row>
    <row r="2" spans="3:12" hidden="1"/>
    <row r="3" spans="3:12" hidden="1"/>
    <row r="4" spans="3:12" hidden="1"/>
    <row r="5" spans="3:12" hidden="1"/>
    <row r="6" spans="3:12" ht="3" customHeight="1">
      <c r="C6" s="50"/>
      <c r="D6" s="14"/>
      <c r="E6" s="14"/>
    </row>
    <row r="7" spans="3:12" ht="22.5">
      <c r="C7" s="50"/>
      <c r="D7" s="943" t="s">
        <v>55</v>
      </c>
      <c r="E7" s="943"/>
      <c r="F7" s="439"/>
    </row>
    <row r="8" spans="3:12" ht="3" customHeight="1">
      <c r="C8" s="50"/>
      <c r="D8" s="14"/>
      <c r="E8" s="14"/>
    </row>
    <row r="9" spans="3:12" ht="15.95" customHeight="1">
      <c r="C9" s="50"/>
      <c r="D9" s="103" t="s">
        <v>92</v>
      </c>
      <c r="E9" s="113" t="s">
        <v>176</v>
      </c>
    </row>
    <row r="10" spans="3:12" ht="12" customHeight="1">
      <c r="C10" s="50"/>
      <c r="D10" s="42" t="s">
        <v>93</v>
      </c>
      <c r="E10" s="42" t="s">
        <v>49</v>
      </c>
    </row>
    <row r="11" spans="3:12" ht="15" hidden="1" customHeight="1">
      <c r="C11" s="50"/>
      <c r="D11" s="123">
        <v>0</v>
      </c>
      <c r="E11" s="193"/>
    </row>
    <row r="12" spans="3:12">
      <c r="C12" s="50"/>
      <c r="D12" s="114"/>
      <c r="E12" s="112" t="s">
        <v>177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6" customWidth="1"/>
    <col min="2" max="2" width="34.5703125" style="46" customWidth="1"/>
    <col min="3" max="3" width="85.5703125" style="46" customWidth="1"/>
    <col min="4" max="4" width="17.7109375" style="46" customWidth="1"/>
    <col min="5" max="16384" width="9.140625" style="46"/>
  </cols>
  <sheetData>
    <row r="1" spans="2:5" ht="3" customHeight="1"/>
    <row r="2" spans="2:5" ht="22.5">
      <c r="B2" s="947" t="s">
        <v>56</v>
      </c>
      <c r="C2" s="947"/>
      <c r="D2" s="947"/>
      <c r="E2" s="440"/>
    </row>
    <row r="3" spans="2:5" ht="3" customHeight="1"/>
    <row r="4" spans="2:5" ht="21.75" customHeight="1" thickBot="1">
      <c r="B4" s="788" t="s">
        <v>1</v>
      </c>
      <c r="C4" s="788" t="s">
        <v>91</v>
      </c>
      <c r="D4" s="788" t="s">
        <v>72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46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1" width="10" customWidth="1"/>
    <col min="12" max="12" width="12.7109375" customWidth="1"/>
    <col min="13" max="13" width="26.7109375" customWidth="1"/>
    <col min="14" max="14" width="10" customWidth="1"/>
    <col min="15" max="17" width="23.7109375" customWidth="1"/>
    <col min="18" max="18" width="11.7109375" customWidth="1"/>
    <col min="19" max="19" width="8.5703125" customWidth="1"/>
    <col min="20" max="20" width="11.7109375" customWidth="1"/>
    <col min="21" max="21" width="8.5703125" customWidth="1"/>
    <col min="22" max="22" width="4.7109375" customWidth="1"/>
    <col min="23" max="24" width="115.7109375" customWidth="1"/>
    <col min="28" max="28" width="115.7109375" customWidth="1"/>
    <col min="30" max="90" width="115.7109375" customWidth="1"/>
  </cols>
  <sheetData>
    <row r="2" spans="1:23" s="35" customFormat="1" ht="17.100000000000001" customHeight="1">
      <c r="A2" s="35" t="s">
        <v>175</v>
      </c>
    </row>
    <row r="4" spans="1:23" s="13" customFormat="1" ht="17.100000000000001" customHeight="1">
      <c r="C4" s="48"/>
      <c r="D4" s="123"/>
      <c r="E4" s="124"/>
    </row>
    <row r="7" spans="1:23" s="35" customFormat="1" ht="17.100000000000001" customHeight="1">
      <c r="A7" s="35" t="s">
        <v>0</v>
      </c>
    </row>
    <row r="8" spans="1:23" ht="17.100000000000001" customHeight="1">
      <c r="G8" s="95"/>
      <c r="H8" s="95"/>
      <c r="I8" s="95"/>
      <c r="M8" s="43"/>
    </row>
    <row r="9" spans="1:23" s="102" customFormat="1" ht="17.100000000000001" customHeight="1">
      <c r="A9" s="205"/>
      <c r="C9" s="159"/>
      <c r="D9" s="836">
        <v>1</v>
      </c>
      <c r="E9" s="964"/>
      <c r="F9" s="966"/>
      <c r="G9" s="970" t="s">
        <v>85</v>
      </c>
      <c r="H9" s="836"/>
      <c r="I9" s="836">
        <v>1</v>
      </c>
      <c r="J9" s="959"/>
      <c r="K9" s="894" t="s">
        <v>85</v>
      </c>
      <c r="L9" s="830"/>
      <c r="M9" s="830" t="s">
        <v>93</v>
      </c>
      <c r="N9" s="962"/>
      <c r="O9" s="894" t="s">
        <v>85</v>
      </c>
      <c r="P9" s="830"/>
      <c r="Q9" s="830" t="s">
        <v>93</v>
      </c>
      <c r="R9" s="963"/>
      <c r="S9" s="894" t="s">
        <v>85</v>
      </c>
      <c r="T9" s="121"/>
      <c r="U9" s="121" t="s">
        <v>93</v>
      </c>
      <c r="V9" s="779"/>
      <c r="W9" s="308"/>
    </row>
    <row r="10" spans="1:23" s="102" customFormat="1" ht="17.100000000000001" customHeight="1">
      <c r="A10" s="205"/>
      <c r="C10" s="159"/>
      <c r="D10" s="836"/>
      <c r="E10" s="964"/>
      <c r="F10" s="966"/>
      <c r="G10" s="970"/>
      <c r="H10" s="836"/>
      <c r="I10" s="836"/>
      <c r="J10" s="959"/>
      <c r="K10" s="894"/>
      <c r="L10" s="830"/>
      <c r="M10" s="830"/>
      <c r="N10" s="962"/>
      <c r="O10" s="894"/>
      <c r="P10" s="830"/>
      <c r="Q10" s="830"/>
      <c r="R10" s="963"/>
      <c r="S10" s="894"/>
      <c r="T10" s="768"/>
      <c r="U10" s="117"/>
      <c r="V10" s="118" t="s">
        <v>718</v>
      </c>
      <c r="W10" s="119"/>
    </row>
    <row r="11" spans="1:23" s="102" customFormat="1" ht="17.100000000000001" customHeight="1">
      <c r="A11" s="205"/>
      <c r="C11" s="159"/>
      <c r="D11" s="834"/>
      <c r="E11" s="965"/>
      <c r="F11" s="967"/>
      <c r="G11" s="834"/>
      <c r="H11" s="834"/>
      <c r="I11" s="834"/>
      <c r="J11" s="960"/>
      <c r="K11" s="834"/>
      <c r="L11" s="834"/>
      <c r="M11" s="834"/>
      <c r="N11" s="963"/>
      <c r="O11" s="834"/>
      <c r="P11" s="221"/>
      <c r="Q11" s="117"/>
      <c r="R11" s="118" t="s">
        <v>717</v>
      </c>
      <c r="S11" s="610"/>
      <c r="T11" s="610"/>
      <c r="U11" s="610"/>
      <c r="V11" s="610"/>
      <c r="W11" s="119"/>
    </row>
    <row r="12" spans="1:23" s="102" customFormat="1" ht="17.100000000000001" customHeight="1">
      <c r="A12" s="205"/>
      <c r="C12" s="159"/>
      <c r="D12" s="834"/>
      <c r="E12" s="965"/>
      <c r="F12" s="967"/>
      <c r="G12" s="834"/>
      <c r="H12" s="834"/>
      <c r="I12" s="834"/>
      <c r="J12" s="960"/>
      <c r="K12" s="834"/>
      <c r="L12" s="117"/>
      <c r="M12" s="118"/>
      <c r="N12" s="118" t="s">
        <v>412</v>
      </c>
      <c r="O12" s="118"/>
      <c r="P12" s="118"/>
      <c r="Q12" s="118"/>
      <c r="R12" s="118"/>
      <c r="S12" s="610"/>
      <c r="T12" s="610"/>
      <c r="U12" s="610"/>
      <c r="V12" s="610"/>
      <c r="W12" s="119"/>
    </row>
    <row r="13" spans="1:23" s="102" customFormat="1" ht="17.25" customHeight="1">
      <c r="A13" s="205"/>
      <c r="C13" s="159"/>
      <c r="D13" s="834"/>
      <c r="E13" s="965"/>
      <c r="F13" s="967"/>
      <c r="G13" s="834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610"/>
      <c r="T13" s="610"/>
      <c r="U13" s="610"/>
      <c r="V13" s="610"/>
      <c r="W13" s="119"/>
    </row>
    <row r="14" spans="1:23" ht="17.100000000000001" customHeight="1">
      <c r="A14" s="206"/>
    </row>
    <row r="15" spans="1:23" ht="16.5" customHeight="1">
      <c r="A15" s="205"/>
      <c r="B15" s="102"/>
      <c r="C15" s="159"/>
      <c r="D15" s="958"/>
      <c r="E15" s="968"/>
      <c r="F15" s="969"/>
      <c r="G15" s="971"/>
      <c r="H15" s="836"/>
      <c r="I15" s="836">
        <v>1</v>
      </c>
      <c r="J15" s="959"/>
      <c r="K15" s="894" t="s">
        <v>85</v>
      </c>
      <c r="L15" s="830"/>
      <c r="M15" s="830" t="s">
        <v>93</v>
      </c>
      <c r="N15" s="962"/>
      <c r="O15" s="894" t="s">
        <v>85</v>
      </c>
      <c r="P15" s="830"/>
      <c r="Q15" s="830" t="s">
        <v>93</v>
      </c>
      <c r="R15" s="963"/>
      <c r="S15" s="894" t="s">
        <v>85</v>
      </c>
      <c r="T15" s="121"/>
      <c r="U15" s="121" t="s">
        <v>93</v>
      </c>
      <c r="V15" s="779"/>
      <c r="W15" s="308"/>
    </row>
    <row r="16" spans="1:23" ht="16.5" customHeight="1">
      <c r="A16" s="205"/>
      <c r="B16" s="102"/>
      <c r="C16" s="159"/>
      <c r="D16" s="958"/>
      <c r="E16" s="968"/>
      <c r="F16" s="969"/>
      <c r="G16" s="971"/>
      <c r="H16" s="836"/>
      <c r="I16" s="836"/>
      <c r="J16" s="959"/>
      <c r="K16" s="894"/>
      <c r="L16" s="830"/>
      <c r="M16" s="830"/>
      <c r="N16" s="962"/>
      <c r="O16" s="894"/>
      <c r="P16" s="830"/>
      <c r="Q16" s="830"/>
      <c r="R16" s="963"/>
      <c r="S16" s="894"/>
      <c r="T16" s="768"/>
      <c r="U16" s="117"/>
      <c r="V16" s="118" t="s">
        <v>718</v>
      </c>
      <c r="W16" s="119"/>
    </row>
    <row r="17" spans="1:36" ht="17.100000000000001" customHeight="1">
      <c r="A17" s="205"/>
      <c r="B17" s="102"/>
      <c r="C17" s="159"/>
      <c r="D17" s="958"/>
      <c r="E17" s="968"/>
      <c r="F17" s="969"/>
      <c r="G17" s="971"/>
      <c r="H17" s="836"/>
      <c r="I17" s="836"/>
      <c r="J17" s="960"/>
      <c r="K17" s="894"/>
      <c r="L17" s="830"/>
      <c r="M17" s="830"/>
      <c r="N17" s="963"/>
      <c r="O17" s="894"/>
      <c r="P17" s="221"/>
      <c r="Q17" s="117"/>
      <c r="R17" s="118" t="s">
        <v>717</v>
      </c>
      <c r="S17" s="610"/>
      <c r="T17" s="610"/>
      <c r="U17" s="610"/>
      <c r="V17" s="610"/>
      <c r="W17" s="119"/>
    </row>
    <row r="18" spans="1:36" ht="17.100000000000001" customHeight="1">
      <c r="A18" s="205"/>
      <c r="B18" s="102"/>
      <c r="C18" s="159"/>
      <c r="D18" s="958"/>
      <c r="E18" s="968"/>
      <c r="F18" s="969"/>
      <c r="G18" s="971"/>
      <c r="H18" s="836"/>
      <c r="I18" s="836"/>
      <c r="J18" s="960"/>
      <c r="K18" s="894"/>
      <c r="L18" s="117"/>
      <c r="M18" s="118"/>
      <c r="N18" s="118" t="s">
        <v>412</v>
      </c>
      <c r="O18" s="118"/>
      <c r="P18" s="118"/>
      <c r="Q18" s="118"/>
      <c r="R18" s="118"/>
      <c r="S18" s="610"/>
      <c r="T18" s="610"/>
      <c r="U18" s="610"/>
      <c r="V18" s="610"/>
      <c r="W18" s="119"/>
    </row>
    <row r="19" spans="1:36" ht="17.100000000000001" customHeight="1">
      <c r="A19" s="205"/>
      <c r="B19" s="102"/>
      <c r="C19" s="159"/>
      <c r="D19" s="958"/>
      <c r="E19" s="968"/>
      <c r="F19" s="969"/>
      <c r="G19" s="971"/>
      <c r="H19" s="117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610"/>
      <c r="T19" s="610"/>
      <c r="U19" s="610"/>
      <c r="V19" s="610"/>
      <c r="W19" s="119"/>
    </row>
    <row r="20" spans="1:36" ht="17.100000000000001" customHeight="1">
      <c r="A20" s="206"/>
    </row>
    <row r="21" spans="1:36" s="35" customFormat="1" ht="17.100000000000001" customHeight="1">
      <c r="A21" s="35" t="s">
        <v>13</v>
      </c>
      <c r="C21" s="35" t="s">
        <v>93</v>
      </c>
    </row>
    <row r="27" spans="1:36" ht="17.100000000000001" customHeight="1">
      <c r="O27" s="961" t="s">
        <v>298</v>
      </c>
      <c r="P27" s="961"/>
      <c r="Q27" s="961"/>
      <c r="R27" s="922" t="s">
        <v>270</v>
      </c>
      <c r="S27" s="922"/>
      <c r="T27" s="922"/>
      <c r="U27" s="879" t="s">
        <v>341</v>
      </c>
      <c r="W27" s="972"/>
    </row>
    <row r="28" spans="1:36" ht="17.100000000000001" customHeight="1">
      <c r="O28" s="923" t="s">
        <v>607</v>
      </c>
      <c r="P28" s="923" t="s">
        <v>271</v>
      </c>
      <c r="Q28" s="923"/>
      <c r="R28" s="922"/>
      <c r="S28" s="922"/>
      <c r="T28" s="922"/>
      <c r="U28" s="879"/>
      <c r="W28" s="972"/>
    </row>
    <row r="29" spans="1:36" ht="37.5" customHeight="1">
      <c r="O29" s="923"/>
      <c r="P29" s="104" t="s">
        <v>608</v>
      </c>
      <c r="Q29" s="104" t="s">
        <v>6</v>
      </c>
      <c r="R29" s="105" t="s">
        <v>274</v>
      </c>
      <c r="S29" s="924" t="s">
        <v>273</v>
      </c>
      <c r="T29" s="924"/>
      <c r="U29" s="879"/>
      <c r="W29" s="972"/>
    </row>
    <row r="30" spans="1:36" ht="17.100000000000001" customHeight="1">
      <c r="G30" s="157"/>
      <c r="H30" s="157"/>
      <c r="I30" s="157"/>
      <c r="J30" s="157"/>
      <c r="K30" s="157"/>
      <c r="L30" s="122"/>
      <c r="M30" s="433" t="s">
        <v>183</v>
      </c>
      <c r="N30" s="434"/>
      <c r="O30" s="973"/>
      <c r="P30" s="973"/>
      <c r="Q30" s="973"/>
      <c r="R30" s="973"/>
      <c r="S30" s="973"/>
      <c r="T30" s="973"/>
      <c r="U30" s="973"/>
      <c r="V30" s="122"/>
      <c r="W30" s="122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</row>
    <row r="31" spans="1:36" s="36" customFormat="1" ht="22.5">
      <c r="A31" s="898">
        <v>1</v>
      </c>
      <c r="B31" s="657"/>
      <c r="C31" s="657"/>
      <c r="D31" s="657"/>
      <c r="E31" s="658"/>
      <c r="F31" s="659"/>
      <c r="G31" s="659"/>
      <c r="H31" s="659"/>
      <c r="I31" s="226"/>
      <c r="J31" s="655"/>
      <c r="K31" s="661"/>
      <c r="L31" s="546">
        <f>mergeValue(A31)</f>
        <v>1</v>
      </c>
      <c r="M31" s="564" t="s">
        <v>20</v>
      </c>
      <c r="N31" s="565"/>
      <c r="O31" s="954"/>
      <c r="P31" s="955"/>
      <c r="Q31" s="955"/>
      <c r="R31" s="955"/>
      <c r="S31" s="955"/>
      <c r="T31" s="955"/>
      <c r="U31" s="955"/>
      <c r="V31" s="956"/>
      <c r="W31" s="413" t="s">
        <v>477</v>
      </c>
      <c r="X31" s="539"/>
      <c r="Y31" s="543"/>
      <c r="Z31" s="543" t="str">
        <f t="shared" ref="Z31:Z44" si="0">IF(M31="","",M31 )</f>
        <v>Наименование тарифа</v>
      </c>
      <c r="AA31" s="543"/>
      <c r="AB31" s="543"/>
      <c r="AC31" s="543"/>
      <c r="AD31" s="539"/>
      <c r="AE31" s="539"/>
      <c r="AF31" s="539"/>
      <c r="AG31" s="539"/>
      <c r="AH31" s="539"/>
      <c r="AI31" s="539"/>
      <c r="AJ31" s="539"/>
    </row>
    <row r="32" spans="1:36" s="36" customFormat="1" ht="22.5">
      <c r="A32" s="898"/>
      <c r="B32" s="898">
        <v>1</v>
      </c>
      <c r="C32" s="657"/>
      <c r="D32" s="657"/>
      <c r="E32" s="659"/>
      <c r="F32" s="659"/>
      <c r="G32" s="659"/>
      <c r="H32" s="659"/>
      <c r="I32" s="654"/>
      <c r="J32" s="653"/>
      <c r="K32" s="656"/>
      <c r="L32" s="546" t="str">
        <f>mergeValue(A32) &amp;"."&amp; mergeValue(B32)</f>
        <v>1.1</v>
      </c>
      <c r="M32" s="514" t="s">
        <v>16</v>
      </c>
      <c r="N32" s="565"/>
      <c r="O32" s="954"/>
      <c r="P32" s="955"/>
      <c r="Q32" s="955"/>
      <c r="R32" s="955"/>
      <c r="S32" s="955"/>
      <c r="T32" s="955"/>
      <c r="U32" s="955"/>
      <c r="V32" s="956"/>
      <c r="W32" s="413" t="s">
        <v>478</v>
      </c>
      <c r="X32" s="539"/>
      <c r="Y32" s="543"/>
      <c r="Z32" s="543" t="str">
        <f t="shared" si="0"/>
        <v>Территория действия тарифа</v>
      </c>
      <c r="AA32" s="543"/>
      <c r="AB32" s="543"/>
      <c r="AC32" s="543"/>
      <c r="AD32" s="539"/>
      <c r="AE32" s="539"/>
      <c r="AF32" s="539"/>
      <c r="AG32" s="539"/>
      <c r="AH32" s="539"/>
      <c r="AI32" s="539"/>
      <c r="AJ32" s="539"/>
    </row>
    <row r="33" spans="1:36" s="36" customFormat="1" ht="22.5">
      <c r="A33" s="898"/>
      <c r="B33" s="898"/>
      <c r="C33" s="898">
        <v>1</v>
      </c>
      <c r="D33" s="657"/>
      <c r="E33" s="659"/>
      <c r="F33" s="659"/>
      <c r="G33" s="659"/>
      <c r="H33" s="659"/>
      <c r="I33" s="660"/>
      <c r="J33" s="653"/>
      <c r="K33" s="656"/>
      <c r="L33" s="546" t="str">
        <f>mergeValue(A33) &amp;"."&amp; mergeValue(B33)&amp;"."&amp; mergeValue(C33)</f>
        <v>1.1.1</v>
      </c>
      <c r="M33" s="515" t="s">
        <v>7</v>
      </c>
      <c r="N33" s="565"/>
      <c r="O33" s="954"/>
      <c r="P33" s="955"/>
      <c r="Q33" s="955"/>
      <c r="R33" s="955"/>
      <c r="S33" s="955"/>
      <c r="T33" s="955"/>
      <c r="U33" s="955"/>
      <c r="V33" s="956"/>
      <c r="W33" s="413" t="s">
        <v>635</v>
      </c>
      <c r="X33" s="539"/>
      <c r="Y33" s="543"/>
      <c r="Z33" s="543" t="str">
        <f t="shared" si="0"/>
        <v xml:space="preserve">Наименование системы теплоснабжения </v>
      </c>
      <c r="AA33" s="543"/>
      <c r="AB33" s="543"/>
      <c r="AC33" s="543"/>
      <c r="AD33" s="539"/>
      <c r="AE33" s="539"/>
      <c r="AF33" s="539"/>
      <c r="AG33" s="539"/>
      <c r="AH33" s="539"/>
      <c r="AI33" s="539"/>
      <c r="AJ33" s="539"/>
    </row>
    <row r="34" spans="1:36" s="36" customFormat="1" ht="22.5">
      <c r="A34" s="898"/>
      <c r="B34" s="898"/>
      <c r="C34" s="898"/>
      <c r="D34" s="898">
        <v>1</v>
      </c>
      <c r="E34" s="659"/>
      <c r="F34" s="659"/>
      <c r="G34" s="659"/>
      <c r="H34" s="659"/>
      <c r="I34" s="660"/>
      <c r="J34" s="653"/>
      <c r="K34" s="656"/>
      <c r="L34" s="546" t="str">
        <f>mergeValue(A34) &amp;"."&amp; mergeValue(B34)&amp;"."&amp; mergeValue(C34)&amp;"."&amp; mergeValue(D34)</f>
        <v>1.1.1.1</v>
      </c>
      <c r="M34" s="516" t="s">
        <v>22</v>
      </c>
      <c r="N34" s="565"/>
      <c r="O34" s="954"/>
      <c r="P34" s="955"/>
      <c r="Q34" s="955"/>
      <c r="R34" s="955"/>
      <c r="S34" s="955"/>
      <c r="T34" s="955"/>
      <c r="U34" s="955"/>
      <c r="V34" s="956"/>
      <c r="W34" s="413" t="s">
        <v>636</v>
      </c>
      <c r="X34" s="539"/>
      <c r="Y34" s="543"/>
      <c r="Z34" s="543" t="str">
        <f t="shared" si="0"/>
        <v xml:space="preserve">Источник тепловой энергии  </v>
      </c>
      <c r="AA34" s="543"/>
      <c r="AB34" s="543"/>
      <c r="AC34" s="543"/>
      <c r="AD34" s="539"/>
      <c r="AE34" s="539"/>
      <c r="AF34" s="539"/>
      <c r="AG34" s="539"/>
      <c r="AH34" s="539"/>
      <c r="AI34" s="539"/>
      <c r="AJ34" s="539"/>
    </row>
    <row r="35" spans="1:36" s="36" customFormat="1" ht="101.25">
      <c r="A35" s="898"/>
      <c r="B35" s="898"/>
      <c r="C35" s="898"/>
      <c r="D35" s="898"/>
      <c r="E35" s="898">
        <v>1</v>
      </c>
      <c r="F35" s="659"/>
      <c r="G35" s="659"/>
      <c r="H35" s="657">
        <v>1</v>
      </c>
      <c r="I35" s="898">
        <v>1</v>
      </c>
      <c r="J35" s="659"/>
      <c r="K35" s="663"/>
      <c r="L35" s="546" t="str">
        <f>mergeValue(A35) &amp;"."&amp; mergeValue(B35)&amp;"."&amp; mergeValue(C35)&amp;"."&amp; mergeValue(D35)&amp;"."&amp; mergeValue(E35)</f>
        <v>1.1.1.1.1</v>
      </c>
      <c r="M35" s="518" t="s">
        <v>9</v>
      </c>
      <c r="N35" s="565"/>
      <c r="O35" s="901"/>
      <c r="P35" s="902"/>
      <c r="Q35" s="902"/>
      <c r="R35" s="902"/>
      <c r="S35" s="902"/>
      <c r="T35" s="902"/>
      <c r="U35" s="902"/>
      <c r="V35" s="903"/>
      <c r="W35" s="413" t="s">
        <v>640</v>
      </c>
      <c r="X35" s="539"/>
      <c r="Y35" s="543"/>
      <c r="Z35" s="543" t="str">
        <f t="shared" si="0"/>
        <v>Схема подключения теплопотребляющей установки к коллектору источника тепловой энергии</v>
      </c>
      <c r="AA35" s="543"/>
      <c r="AB35" s="543"/>
      <c r="AC35" s="543"/>
      <c r="AD35" s="539"/>
      <c r="AE35" s="539"/>
      <c r="AF35" s="539"/>
      <c r="AG35" s="539"/>
      <c r="AH35" s="539"/>
      <c r="AI35" s="539"/>
      <c r="AJ35" s="539"/>
    </row>
    <row r="36" spans="1:36" s="36" customFormat="1" ht="90">
      <c r="A36" s="898"/>
      <c r="B36" s="898"/>
      <c r="C36" s="898"/>
      <c r="D36" s="898"/>
      <c r="E36" s="898"/>
      <c r="F36" s="898">
        <v>1</v>
      </c>
      <c r="G36" s="657"/>
      <c r="H36" s="657"/>
      <c r="I36" s="898"/>
      <c r="J36" s="898">
        <v>1</v>
      </c>
      <c r="K36" s="664"/>
      <c r="L36" s="546" t="str">
        <f>mergeValue(A36) &amp;"."&amp; mergeValue(B36)&amp;"."&amp; mergeValue(C36)&amp;"."&amp; mergeValue(D36)&amp;"."&amp; mergeValue(E36)&amp;"."&amp; mergeValue(F36)</f>
        <v>1.1.1.1.1.1</v>
      </c>
      <c r="M36" s="519" t="s">
        <v>10</v>
      </c>
      <c r="N36" s="565"/>
      <c r="O36" s="901"/>
      <c r="P36" s="902"/>
      <c r="Q36" s="902"/>
      <c r="R36" s="902"/>
      <c r="S36" s="902"/>
      <c r="T36" s="902"/>
      <c r="U36" s="902"/>
      <c r="V36" s="903"/>
      <c r="W36" s="413" t="s">
        <v>638</v>
      </c>
      <c r="X36" s="539"/>
      <c r="Y36" s="543"/>
      <c r="Z36" s="543" t="str">
        <f t="shared" si="0"/>
        <v>Группа потребителей</v>
      </c>
      <c r="AA36" s="543"/>
      <c r="AB36" s="543"/>
      <c r="AC36" s="543"/>
      <c r="AD36" s="539"/>
      <c r="AE36" s="539"/>
      <c r="AF36" s="539"/>
      <c r="AG36" s="539"/>
      <c r="AH36" s="539"/>
      <c r="AI36" s="539"/>
      <c r="AJ36" s="539"/>
    </row>
    <row r="37" spans="1:36" s="36" customFormat="1" ht="195.75" customHeight="1">
      <c r="A37" s="898"/>
      <c r="B37" s="898"/>
      <c r="C37" s="898"/>
      <c r="D37" s="898"/>
      <c r="E37" s="898"/>
      <c r="F37" s="898"/>
      <c r="G37" s="657">
        <v>1</v>
      </c>
      <c r="H37" s="657"/>
      <c r="I37" s="898"/>
      <c r="J37" s="898"/>
      <c r="K37" s="664">
        <v>1</v>
      </c>
      <c r="L37" s="546" t="str">
        <f>mergeValue(A37) &amp;"."&amp; mergeValue(B37)&amp;"."&amp; mergeValue(C37)&amp;"."&amp; mergeValue(D37)&amp;"."&amp; mergeValue(E37)&amp;"."&amp; mergeValue(F37)&amp;"."&amp; mergeValue(G37)</f>
        <v>1.1.1.1.1.1.1</v>
      </c>
      <c r="M37" s="752"/>
      <c r="N37" s="565"/>
      <c r="O37" s="525"/>
      <c r="P37" s="525"/>
      <c r="Q37" s="772"/>
      <c r="R37" s="893"/>
      <c r="S37" s="894" t="s">
        <v>84</v>
      </c>
      <c r="T37" s="893"/>
      <c r="U37" s="894" t="s">
        <v>84</v>
      </c>
      <c r="V37" s="525"/>
      <c r="W37" s="868" t="s">
        <v>657</v>
      </c>
      <c r="X37" s="539" t="str">
        <f>strCheckDate(O38:V38)</f>
        <v/>
      </c>
      <c r="Y37" s="543"/>
      <c r="Z37" s="543" t="str">
        <f t="shared" si="0"/>
        <v/>
      </c>
      <c r="AA37" s="543"/>
      <c r="AB37" s="543"/>
      <c r="AC37" s="543"/>
      <c r="AD37" s="539"/>
      <c r="AE37" s="539"/>
      <c r="AF37" s="539"/>
      <c r="AG37" s="539"/>
      <c r="AH37" s="539"/>
      <c r="AI37" s="539"/>
      <c r="AJ37" s="539"/>
    </row>
    <row r="38" spans="1:36" s="36" customFormat="1" ht="14.25" hidden="1" customHeight="1">
      <c r="A38" s="898"/>
      <c r="B38" s="898"/>
      <c r="C38" s="898"/>
      <c r="D38" s="898"/>
      <c r="E38" s="898"/>
      <c r="F38" s="898"/>
      <c r="G38" s="657"/>
      <c r="H38" s="657"/>
      <c r="I38" s="898"/>
      <c r="J38" s="898"/>
      <c r="K38" s="664"/>
      <c r="L38" s="293"/>
      <c r="M38" s="565"/>
      <c r="N38" s="565"/>
      <c r="O38" s="525"/>
      <c r="P38" s="525"/>
      <c r="Q38" s="538" t="str">
        <f>R37 &amp; "-" &amp; T37</f>
        <v>-</v>
      </c>
      <c r="R38" s="893"/>
      <c r="S38" s="894"/>
      <c r="T38" s="893"/>
      <c r="U38" s="894"/>
      <c r="V38" s="525"/>
      <c r="W38" s="868"/>
      <c r="X38" s="539"/>
      <c r="Y38" s="543"/>
      <c r="Z38" s="543" t="str">
        <f t="shared" si="0"/>
        <v/>
      </c>
      <c r="AA38" s="543"/>
      <c r="AB38" s="543"/>
      <c r="AC38" s="543"/>
      <c r="AD38" s="539"/>
      <c r="AE38" s="539"/>
      <c r="AF38" s="539"/>
      <c r="AG38" s="539"/>
      <c r="AH38" s="539"/>
      <c r="AI38" s="539"/>
      <c r="AJ38" s="539"/>
    </row>
    <row r="39" spans="1:36" s="36" customFormat="1" ht="15" customHeight="1">
      <c r="A39" s="898"/>
      <c r="B39" s="898"/>
      <c r="C39" s="898"/>
      <c r="D39" s="898"/>
      <c r="E39" s="898"/>
      <c r="F39" s="898"/>
      <c r="G39" s="659"/>
      <c r="H39" s="657"/>
      <c r="I39" s="898"/>
      <c r="J39" s="898"/>
      <c r="K39" s="663"/>
      <c r="L39" s="512"/>
      <c r="M39" s="521" t="s">
        <v>25</v>
      </c>
      <c r="N39" s="162"/>
      <c r="O39" s="162"/>
      <c r="P39" s="162"/>
      <c r="Q39" s="162"/>
      <c r="R39" s="162"/>
      <c r="S39" s="162"/>
      <c r="T39" s="162"/>
      <c r="U39" s="162"/>
      <c r="V39" s="523"/>
      <c r="W39" s="868"/>
      <c r="X39" s="539"/>
      <c r="Y39" s="543"/>
      <c r="Z39" s="543" t="str">
        <f t="shared" si="0"/>
        <v>Добавить вид теплоносителя (параметры теплоносителя)</v>
      </c>
      <c r="AA39" s="543"/>
      <c r="AB39" s="543"/>
      <c r="AC39" s="543"/>
      <c r="AD39" s="539"/>
      <c r="AE39" s="539"/>
      <c r="AF39" s="539"/>
      <c r="AG39" s="539"/>
      <c r="AH39" s="539"/>
      <c r="AI39" s="539"/>
      <c r="AJ39" s="539"/>
    </row>
    <row r="40" spans="1:36" s="36" customFormat="1" ht="15" customHeight="1">
      <c r="A40" s="898"/>
      <c r="B40" s="898"/>
      <c r="C40" s="898"/>
      <c r="D40" s="898"/>
      <c r="E40" s="898"/>
      <c r="F40" s="659"/>
      <c r="G40" s="659"/>
      <c r="H40" s="657"/>
      <c r="I40" s="898"/>
      <c r="J40" s="659"/>
      <c r="K40" s="663"/>
      <c r="L40" s="512"/>
      <c r="M40" s="520" t="s">
        <v>11</v>
      </c>
      <c r="N40" s="162"/>
      <c r="O40" s="162"/>
      <c r="P40" s="162"/>
      <c r="Q40" s="162"/>
      <c r="R40" s="162"/>
      <c r="S40" s="162"/>
      <c r="T40" s="162"/>
      <c r="U40" s="526"/>
      <c r="V40" s="162"/>
      <c r="W40" s="583"/>
      <c r="X40" s="539"/>
      <c r="Y40" s="543"/>
      <c r="Z40" s="543" t="str">
        <f t="shared" si="0"/>
        <v>Добавить группу потребителей</v>
      </c>
      <c r="AA40" s="543"/>
      <c r="AB40" s="543"/>
      <c r="AC40" s="543"/>
      <c r="AD40" s="539"/>
      <c r="AE40" s="539"/>
      <c r="AF40" s="539"/>
      <c r="AG40" s="539"/>
      <c r="AH40" s="539"/>
      <c r="AI40" s="539"/>
      <c r="AJ40" s="539"/>
    </row>
    <row r="41" spans="1:36" s="36" customFormat="1" ht="15" customHeight="1">
      <c r="A41" s="898"/>
      <c r="B41" s="898"/>
      <c r="C41" s="898"/>
      <c r="D41" s="898"/>
      <c r="E41" s="662"/>
      <c r="F41" s="659"/>
      <c r="G41" s="659"/>
      <c r="H41" s="659"/>
      <c r="I41" s="655"/>
      <c r="J41" s="85"/>
      <c r="K41" s="661"/>
      <c r="L41" s="512"/>
      <c r="M41" s="517" t="s">
        <v>12</v>
      </c>
      <c r="N41" s="162"/>
      <c r="O41" s="162"/>
      <c r="P41" s="162"/>
      <c r="Q41" s="162"/>
      <c r="R41" s="162"/>
      <c r="S41" s="162"/>
      <c r="T41" s="162"/>
      <c r="U41" s="526"/>
      <c r="V41" s="162"/>
      <c r="W41" s="583"/>
      <c r="X41" s="539"/>
      <c r="Y41" s="543"/>
      <c r="Z41" s="543" t="str">
        <f t="shared" si="0"/>
        <v>Добавить схему подключения</v>
      </c>
      <c r="AA41" s="543"/>
      <c r="AB41" s="543"/>
      <c r="AC41" s="543"/>
      <c r="AD41" s="539"/>
      <c r="AE41" s="539"/>
      <c r="AF41" s="539"/>
      <c r="AG41" s="539"/>
      <c r="AH41" s="539"/>
      <c r="AI41" s="539"/>
      <c r="AJ41" s="539"/>
    </row>
    <row r="42" spans="1:36" s="36" customFormat="1" ht="15" customHeight="1">
      <c r="A42" s="898"/>
      <c r="B42" s="898"/>
      <c r="C42" s="898"/>
      <c r="D42" s="662"/>
      <c r="E42" s="662"/>
      <c r="F42" s="659"/>
      <c r="G42" s="659"/>
      <c r="H42" s="659"/>
      <c r="I42" s="655"/>
      <c r="J42" s="85"/>
      <c r="K42" s="661"/>
      <c r="L42" s="512"/>
      <c r="M42" s="150" t="s">
        <v>17</v>
      </c>
      <c r="N42" s="162"/>
      <c r="O42" s="162"/>
      <c r="P42" s="162"/>
      <c r="Q42" s="162"/>
      <c r="R42" s="162"/>
      <c r="S42" s="162"/>
      <c r="T42" s="162"/>
      <c r="U42" s="526"/>
      <c r="V42" s="162"/>
      <c r="W42" s="583"/>
      <c r="X42" s="539"/>
      <c r="Y42" s="543"/>
      <c r="Z42" s="543" t="str">
        <f t="shared" si="0"/>
        <v>Добавить источник тепловой энергии</v>
      </c>
      <c r="AA42" s="543"/>
      <c r="AB42" s="543"/>
      <c r="AC42" s="543"/>
      <c r="AD42" s="539"/>
      <c r="AE42" s="539"/>
      <c r="AF42" s="539"/>
      <c r="AG42" s="539"/>
      <c r="AH42" s="539"/>
      <c r="AI42" s="539"/>
      <c r="AJ42" s="539"/>
    </row>
    <row r="43" spans="1:36" s="36" customFormat="1" ht="15" customHeight="1">
      <c r="A43" s="898"/>
      <c r="B43" s="898"/>
      <c r="C43" s="662"/>
      <c r="D43" s="662"/>
      <c r="E43" s="662"/>
      <c r="F43" s="662"/>
      <c r="G43" s="667"/>
      <c r="H43" s="655"/>
      <c r="I43" s="665"/>
      <c r="J43" s="85"/>
      <c r="K43" s="666"/>
      <c r="L43" s="512"/>
      <c r="M43" s="149" t="s">
        <v>18</v>
      </c>
      <c r="N43" s="162"/>
      <c r="O43" s="162"/>
      <c r="P43" s="162"/>
      <c r="Q43" s="162"/>
      <c r="R43" s="162"/>
      <c r="S43" s="162"/>
      <c r="T43" s="162"/>
      <c r="U43" s="526"/>
      <c r="V43" s="162"/>
      <c r="W43" s="583"/>
      <c r="X43" s="539"/>
      <c r="Y43" s="543"/>
      <c r="Z43" s="543" t="str">
        <f t="shared" si="0"/>
        <v>Добавить наименование системы теплоснабжения</v>
      </c>
      <c r="AA43" s="543"/>
      <c r="AB43" s="543"/>
      <c r="AC43" s="543"/>
      <c r="AD43" s="539"/>
      <c r="AE43" s="539"/>
      <c r="AF43" s="539"/>
      <c r="AG43" s="539"/>
      <c r="AH43" s="539"/>
      <c r="AI43" s="539"/>
      <c r="AJ43" s="539"/>
    </row>
    <row r="44" spans="1:36" s="36" customFormat="1" ht="15" customHeight="1">
      <c r="A44" s="898"/>
      <c r="B44" s="662"/>
      <c r="C44" s="662"/>
      <c r="D44" s="662"/>
      <c r="E44" s="662"/>
      <c r="F44" s="662"/>
      <c r="G44" s="667"/>
      <c r="H44" s="655"/>
      <c r="I44" s="655"/>
      <c r="J44" s="85"/>
      <c r="K44" s="661"/>
      <c r="L44" s="512"/>
      <c r="M44" s="155" t="s">
        <v>19</v>
      </c>
      <c r="N44" s="162"/>
      <c r="O44" s="162"/>
      <c r="P44" s="162"/>
      <c r="Q44" s="162"/>
      <c r="R44" s="162"/>
      <c r="S44" s="162"/>
      <c r="T44" s="162"/>
      <c r="U44" s="526"/>
      <c r="V44" s="162"/>
      <c r="W44" s="583"/>
      <c r="X44" s="539"/>
      <c r="Y44" s="543"/>
      <c r="Z44" s="543" t="str">
        <f t="shared" si="0"/>
        <v>Добавить территорию действия тарифа</v>
      </c>
      <c r="AA44" s="543"/>
      <c r="AB44" s="543"/>
      <c r="AC44" s="543"/>
      <c r="AD44" s="539"/>
      <c r="AE44" s="539"/>
      <c r="AF44" s="539"/>
      <c r="AG44" s="539"/>
      <c r="AH44" s="539"/>
      <c r="AI44" s="539"/>
      <c r="AJ44" s="539"/>
    </row>
    <row r="45" spans="1:36" ht="15" customHeight="1">
      <c r="L45" s="482"/>
      <c r="M45" s="165" t="s">
        <v>309</v>
      </c>
      <c r="N45" s="162"/>
      <c r="O45" s="162"/>
      <c r="P45" s="162"/>
      <c r="Q45" s="162"/>
      <c r="R45" s="162"/>
      <c r="S45" s="162"/>
      <c r="T45" s="162"/>
      <c r="U45" s="526"/>
      <c r="V45" s="162"/>
      <c r="W45" s="583"/>
      <c r="X45" s="541"/>
      <c r="Y45" s="541"/>
      <c r="Z45" s="541"/>
      <c r="AA45" s="541"/>
      <c r="AB45" s="541"/>
      <c r="AC45" s="541"/>
      <c r="AD45" s="541"/>
      <c r="AE45" s="541"/>
      <c r="AF45" s="541"/>
      <c r="AG45" s="541"/>
      <c r="AH45" s="541"/>
    </row>
    <row r="46" spans="1:36" ht="18.75" customHeight="1"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</row>
    <row r="47" spans="1:36" s="35" customFormat="1" ht="17.100000000000001" customHeight="1">
      <c r="A47" s="35" t="s">
        <v>13</v>
      </c>
      <c r="C47" s="35" t="s">
        <v>49</v>
      </c>
      <c r="U47" s="158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</row>
    <row r="48" spans="1:36" ht="17.100000000000001" customHeight="1"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</row>
    <row r="49" spans="1:36" s="36" customFormat="1" ht="22.5">
      <c r="A49" s="898">
        <v>1</v>
      </c>
      <c r="B49" s="668"/>
      <c r="C49" s="668"/>
      <c r="D49" s="668"/>
      <c r="E49" s="669"/>
      <c r="F49" s="670"/>
      <c r="G49" s="670"/>
      <c r="H49" s="670"/>
      <c r="I49" s="226"/>
      <c r="J49" s="655"/>
      <c r="K49" s="661"/>
      <c r="L49" s="546">
        <f>mergeValue(A49)</f>
        <v>1</v>
      </c>
      <c r="M49" s="564" t="s">
        <v>20</v>
      </c>
      <c r="N49" s="565"/>
      <c r="O49" s="954"/>
      <c r="P49" s="955"/>
      <c r="Q49" s="955"/>
      <c r="R49" s="955"/>
      <c r="S49" s="955"/>
      <c r="T49" s="955"/>
      <c r="U49" s="955"/>
      <c r="V49" s="956"/>
      <c r="W49" s="413" t="s">
        <v>477</v>
      </c>
      <c r="X49" s="539"/>
      <c r="Y49" s="543"/>
      <c r="Z49" s="543" t="str">
        <f t="shared" ref="Z49:Z62" si="1">IF(M49="","",M49 )</f>
        <v>Наименование тарифа</v>
      </c>
      <c r="AA49" s="543"/>
      <c r="AB49" s="543"/>
      <c r="AC49" s="543"/>
      <c r="AD49" s="539"/>
      <c r="AE49" s="539"/>
      <c r="AF49" s="539"/>
      <c r="AG49" s="539"/>
      <c r="AH49" s="539"/>
      <c r="AI49" s="539"/>
      <c r="AJ49" s="539"/>
    </row>
    <row r="50" spans="1:36" s="36" customFormat="1" ht="22.5">
      <c r="A50" s="898"/>
      <c r="B50" s="898">
        <v>1</v>
      </c>
      <c r="C50" s="668"/>
      <c r="D50" s="668"/>
      <c r="E50" s="670"/>
      <c r="F50" s="670"/>
      <c r="G50" s="670"/>
      <c r="H50" s="670"/>
      <c r="I50" s="654"/>
      <c r="J50" s="653"/>
      <c r="K50" s="656"/>
      <c r="L50" s="546" t="str">
        <f>mergeValue(A50) &amp;"."&amp; mergeValue(B50)</f>
        <v>1.1</v>
      </c>
      <c r="M50" s="514" t="s">
        <v>16</v>
      </c>
      <c r="N50" s="565"/>
      <c r="O50" s="954"/>
      <c r="P50" s="955"/>
      <c r="Q50" s="955"/>
      <c r="R50" s="955"/>
      <c r="S50" s="955"/>
      <c r="T50" s="955"/>
      <c r="U50" s="955"/>
      <c r="V50" s="956"/>
      <c r="W50" s="413" t="s">
        <v>478</v>
      </c>
      <c r="X50" s="539"/>
      <c r="Y50" s="543"/>
      <c r="Z50" s="543" t="str">
        <f t="shared" si="1"/>
        <v>Территория действия тарифа</v>
      </c>
      <c r="AA50" s="543"/>
      <c r="AB50" s="543"/>
      <c r="AC50" s="543"/>
      <c r="AD50" s="539"/>
      <c r="AE50" s="539"/>
      <c r="AF50" s="539"/>
      <c r="AG50" s="539"/>
      <c r="AH50" s="539"/>
      <c r="AI50" s="539"/>
      <c r="AJ50" s="539"/>
    </row>
    <row r="51" spans="1:36" s="36" customFormat="1" ht="22.5">
      <c r="A51" s="898"/>
      <c r="B51" s="898"/>
      <c r="C51" s="898">
        <v>1</v>
      </c>
      <c r="D51" s="668"/>
      <c r="E51" s="670"/>
      <c r="F51" s="670"/>
      <c r="G51" s="670"/>
      <c r="H51" s="670"/>
      <c r="I51" s="660"/>
      <c r="J51" s="653"/>
      <c r="K51" s="656"/>
      <c r="L51" s="546" t="str">
        <f>mergeValue(A51) &amp;"."&amp; mergeValue(B51)&amp;"."&amp; mergeValue(C51)</f>
        <v>1.1.1</v>
      </c>
      <c r="M51" s="515" t="s">
        <v>7</v>
      </c>
      <c r="N51" s="565"/>
      <c r="O51" s="954"/>
      <c r="P51" s="955"/>
      <c r="Q51" s="955"/>
      <c r="R51" s="955"/>
      <c r="S51" s="955"/>
      <c r="T51" s="955"/>
      <c r="U51" s="955"/>
      <c r="V51" s="956"/>
      <c r="W51" s="413" t="s">
        <v>635</v>
      </c>
      <c r="X51" s="539"/>
      <c r="Y51" s="543"/>
      <c r="Z51" s="543" t="str">
        <f t="shared" si="1"/>
        <v xml:space="preserve">Наименование системы теплоснабжения </v>
      </c>
      <c r="AA51" s="543"/>
      <c r="AB51" s="543"/>
      <c r="AC51" s="543"/>
      <c r="AD51" s="539"/>
      <c r="AE51" s="539"/>
      <c r="AF51" s="539"/>
      <c r="AG51" s="539"/>
      <c r="AH51" s="539"/>
      <c r="AI51" s="539"/>
      <c r="AJ51" s="539"/>
    </row>
    <row r="52" spans="1:36" s="36" customFormat="1" ht="22.5">
      <c r="A52" s="898"/>
      <c r="B52" s="898"/>
      <c r="C52" s="898"/>
      <c r="D52" s="898">
        <v>1</v>
      </c>
      <c r="E52" s="670"/>
      <c r="F52" s="670"/>
      <c r="G52" s="670"/>
      <c r="H52" s="670"/>
      <c r="I52" s="660"/>
      <c r="J52" s="653"/>
      <c r="K52" s="656"/>
      <c r="L52" s="546" t="str">
        <f>mergeValue(A52) &amp;"."&amp; mergeValue(B52)&amp;"."&amp; mergeValue(C52)&amp;"."&amp; mergeValue(D52)</f>
        <v>1.1.1.1</v>
      </c>
      <c r="M52" s="516" t="s">
        <v>22</v>
      </c>
      <c r="N52" s="565"/>
      <c r="O52" s="954"/>
      <c r="P52" s="955"/>
      <c r="Q52" s="955"/>
      <c r="R52" s="955"/>
      <c r="S52" s="955"/>
      <c r="T52" s="955"/>
      <c r="U52" s="955"/>
      <c r="V52" s="956"/>
      <c r="W52" s="413" t="s">
        <v>636</v>
      </c>
      <c r="X52" s="539"/>
      <c r="Y52" s="543"/>
      <c r="Z52" s="543" t="str">
        <f t="shared" si="1"/>
        <v xml:space="preserve">Источник тепловой энергии  </v>
      </c>
      <c r="AA52" s="543"/>
      <c r="AB52" s="543"/>
      <c r="AC52" s="543"/>
      <c r="AD52" s="539"/>
      <c r="AE52" s="539"/>
      <c r="AF52" s="539"/>
      <c r="AG52" s="539"/>
      <c r="AH52" s="539"/>
      <c r="AI52" s="539"/>
      <c r="AJ52" s="539"/>
    </row>
    <row r="53" spans="1:36" s="36" customFormat="1" ht="101.25">
      <c r="A53" s="898"/>
      <c r="B53" s="898"/>
      <c r="C53" s="898"/>
      <c r="D53" s="898"/>
      <c r="E53" s="898">
        <v>1</v>
      </c>
      <c r="F53" s="670"/>
      <c r="G53" s="670"/>
      <c r="H53" s="668">
        <v>1</v>
      </c>
      <c r="I53" s="898">
        <v>1</v>
      </c>
      <c r="J53" s="670"/>
      <c r="K53" s="672"/>
      <c r="L53" s="546" t="str">
        <f>mergeValue(A53) &amp;"."&amp; mergeValue(B53)&amp;"."&amp; mergeValue(C53)&amp;"."&amp; mergeValue(D53)&amp;"."&amp; mergeValue(E53)</f>
        <v>1.1.1.1.1</v>
      </c>
      <c r="M53" s="518" t="s">
        <v>9</v>
      </c>
      <c r="N53" s="565"/>
      <c r="O53" s="901"/>
      <c r="P53" s="902"/>
      <c r="Q53" s="902"/>
      <c r="R53" s="902"/>
      <c r="S53" s="902"/>
      <c r="T53" s="902"/>
      <c r="U53" s="902"/>
      <c r="V53" s="903"/>
      <c r="W53" s="413" t="s">
        <v>640</v>
      </c>
      <c r="X53" s="539"/>
      <c r="Y53" s="543"/>
      <c r="Z53" s="543" t="str">
        <f t="shared" si="1"/>
        <v>Схема подключения теплопотребляющей установки к коллектору источника тепловой энергии</v>
      </c>
      <c r="AA53" s="543"/>
      <c r="AB53" s="543"/>
      <c r="AC53" s="543"/>
      <c r="AD53" s="539"/>
      <c r="AE53" s="539"/>
      <c r="AF53" s="539"/>
      <c r="AG53" s="539"/>
      <c r="AH53" s="539"/>
      <c r="AI53" s="539"/>
      <c r="AJ53" s="539"/>
    </row>
    <row r="54" spans="1:36" s="36" customFormat="1" ht="90">
      <c r="A54" s="898"/>
      <c r="B54" s="898"/>
      <c r="C54" s="898"/>
      <c r="D54" s="898"/>
      <c r="E54" s="898"/>
      <c r="F54" s="898">
        <v>1</v>
      </c>
      <c r="G54" s="668"/>
      <c r="H54" s="668"/>
      <c r="I54" s="898"/>
      <c r="J54" s="898">
        <v>1</v>
      </c>
      <c r="K54" s="673"/>
      <c r="L54" s="546" t="str">
        <f>mergeValue(A54) &amp;"."&amp; mergeValue(B54)&amp;"."&amp; mergeValue(C54)&amp;"."&amp; mergeValue(D54)&amp;"."&amp; mergeValue(E54)&amp;"."&amp; mergeValue(F54)</f>
        <v>1.1.1.1.1.1</v>
      </c>
      <c r="M54" s="519" t="s">
        <v>10</v>
      </c>
      <c r="N54" s="565"/>
      <c r="O54" s="901"/>
      <c r="P54" s="902"/>
      <c r="Q54" s="902"/>
      <c r="R54" s="902"/>
      <c r="S54" s="902"/>
      <c r="T54" s="902"/>
      <c r="U54" s="902"/>
      <c r="V54" s="903"/>
      <c r="W54" s="413" t="s">
        <v>638</v>
      </c>
      <c r="X54" s="539"/>
      <c r="Y54" s="543"/>
      <c r="Z54" s="543" t="str">
        <f t="shared" si="1"/>
        <v>Группа потребителей</v>
      </c>
      <c r="AA54" s="543"/>
      <c r="AB54" s="543"/>
      <c r="AC54" s="543"/>
      <c r="AD54" s="539"/>
      <c r="AE54" s="539"/>
      <c r="AF54" s="539"/>
      <c r="AG54" s="539"/>
      <c r="AH54" s="539"/>
      <c r="AI54" s="539"/>
      <c r="AJ54" s="539"/>
    </row>
    <row r="55" spans="1:36" s="36" customFormat="1" ht="195.75" customHeight="1">
      <c r="A55" s="898"/>
      <c r="B55" s="898"/>
      <c r="C55" s="898"/>
      <c r="D55" s="898"/>
      <c r="E55" s="898"/>
      <c r="F55" s="898"/>
      <c r="G55" s="668">
        <v>1</v>
      </c>
      <c r="H55" s="668"/>
      <c r="I55" s="898"/>
      <c r="J55" s="898"/>
      <c r="K55" s="673">
        <v>1</v>
      </c>
      <c r="L55" s="546" t="str">
        <f>mergeValue(A55) &amp;"."&amp; mergeValue(B55)&amp;"."&amp; mergeValue(C55)&amp;"."&amp; mergeValue(D55)&amp;"."&amp; mergeValue(E55)&amp;"."&amp; mergeValue(F55)&amp;"."&amp; mergeValue(G55)</f>
        <v>1.1.1.1.1.1.1</v>
      </c>
      <c r="M55" s="752"/>
      <c r="N55" s="565"/>
      <c r="O55" s="525"/>
      <c r="P55" s="525"/>
      <c r="Q55" s="772"/>
      <c r="R55" s="893"/>
      <c r="S55" s="894" t="s">
        <v>84</v>
      </c>
      <c r="T55" s="893"/>
      <c r="U55" s="894" t="s">
        <v>84</v>
      </c>
      <c r="V55" s="525"/>
      <c r="W55" s="868" t="s">
        <v>657</v>
      </c>
      <c r="X55" s="539" t="str">
        <f>strCheckDate(O56:V56)</f>
        <v/>
      </c>
      <c r="Y55" s="543"/>
      <c r="Z55" s="543" t="str">
        <f t="shared" si="1"/>
        <v/>
      </c>
      <c r="AA55" s="543"/>
      <c r="AB55" s="543"/>
      <c r="AC55" s="543"/>
      <c r="AD55" s="539"/>
      <c r="AE55" s="539"/>
      <c r="AF55" s="539"/>
      <c r="AG55" s="539"/>
      <c r="AH55" s="539"/>
      <c r="AI55" s="539"/>
      <c r="AJ55" s="539"/>
    </row>
    <row r="56" spans="1:36" s="36" customFormat="1" ht="14.25" hidden="1" customHeight="1">
      <c r="A56" s="898"/>
      <c r="B56" s="898"/>
      <c r="C56" s="898"/>
      <c r="D56" s="898"/>
      <c r="E56" s="898"/>
      <c r="F56" s="898"/>
      <c r="G56" s="668"/>
      <c r="H56" s="668"/>
      <c r="I56" s="898"/>
      <c r="J56" s="898"/>
      <c r="K56" s="673"/>
      <c r="L56" s="293"/>
      <c r="M56" s="565"/>
      <c r="N56" s="565"/>
      <c r="O56" s="525"/>
      <c r="P56" s="525"/>
      <c r="Q56" s="538" t="str">
        <f>R55 &amp; "-" &amp; T55</f>
        <v>-</v>
      </c>
      <c r="R56" s="893"/>
      <c r="S56" s="894"/>
      <c r="T56" s="893"/>
      <c r="U56" s="894"/>
      <c r="V56" s="525"/>
      <c r="W56" s="868"/>
      <c r="X56" s="539"/>
      <c r="Y56" s="543"/>
      <c r="Z56" s="543" t="str">
        <f t="shared" si="1"/>
        <v/>
      </c>
      <c r="AA56" s="543"/>
      <c r="AB56" s="543"/>
      <c r="AC56" s="543"/>
      <c r="AD56" s="539"/>
      <c r="AE56" s="539"/>
      <c r="AF56" s="539"/>
      <c r="AG56" s="539"/>
      <c r="AH56" s="539"/>
      <c r="AI56" s="539"/>
      <c r="AJ56" s="539"/>
    </row>
    <row r="57" spans="1:36" s="36" customFormat="1" ht="15" customHeight="1">
      <c r="A57" s="898"/>
      <c r="B57" s="898"/>
      <c r="C57" s="898"/>
      <c r="D57" s="898"/>
      <c r="E57" s="898"/>
      <c r="F57" s="898"/>
      <c r="G57" s="670"/>
      <c r="H57" s="668"/>
      <c r="I57" s="898"/>
      <c r="J57" s="898"/>
      <c r="K57" s="672"/>
      <c r="L57" s="512"/>
      <c r="M57" s="521" t="s">
        <v>25</v>
      </c>
      <c r="N57" s="162"/>
      <c r="O57" s="162"/>
      <c r="P57" s="162"/>
      <c r="Q57" s="162"/>
      <c r="R57" s="162"/>
      <c r="S57" s="162"/>
      <c r="T57" s="162"/>
      <c r="U57" s="162"/>
      <c r="V57" s="523"/>
      <c r="W57" s="868"/>
      <c r="X57" s="539"/>
      <c r="Y57" s="543"/>
      <c r="Z57" s="543" t="str">
        <f t="shared" si="1"/>
        <v>Добавить вид теплоносителя (параметры теплоносителя)</v>
      </c>
      <c r="AA57" s="543"/>
      <c r="AB57" s="543"/>
      <c r="AC57" s="543"/>
      <c r="AD57" s="539"/>
      <c r="AE57" s="539"/>
      <c r="AF57" s="539"/>
      <c r="AG57" s="539"/>
      <c r="AH57" s="539"/>
      <c r="AI57" s="539"/>
      <c r="AJ57" s="539"/>
    </row>
    <row r="58" spans="1:36" s="36" customFormat="1" ht="15" customHeight="1">
      <c r="A58" s="898"/>
      <c r="B58" s="898"/>
      <c r="C58" s="898"/>
      <c r="D58" s="898"/>
      <c r="E58" s="898"/>
      <c r="F58" s="670"/>
      <c r="G58" s="670"/>
      <c r="H58" s="668"/>
      <c r="I58" s="898"/>
      <c r="J58" s="670"/>
      <c r="K58" s="672"/>
      <c r="L58" s="512"/>
      <c r="M58" s="520" t="s">
        <v>11</v>
      </c>
      <c r="N58" s="162"/>
      <c r="O58" s="162"/>
      <c r="P58" s="162"/>
      <c r="Q58" s="162"/>
      <c r="R58" s="162"/>
      <c r="S58" s="162"/>
      <c r="T58" s="162"/>
      <c r="U58" s="526"/>
      <c r="V58" s="162"/>
      <c r="W58" s="583"/>
      <c r="X58" s="539"/>
      <c r="Y58" s="543"/>
      <c r="Z58" s="543" t="str">
        <f t="shared" si="1"/>
        <v>Добавить группу потребителей</v>
      </c>
      <c r="AA58" s="543"/>
      <c r="AB58" s="543"/>
      <c r="AC58" s="543"/>
      <c r="AD58" s="539"/>
      <c r="AE58" s="539"/>
      <c r="AF58" s="539"/>
      <c r="AG58" s="539"/>
      <c r="AH58" s="539"/>
      <c r="AI58" s="539"/>
      <c r="AJ58" s="539"/>
    </row>
    <row r="59" spans="1:36" s="36" customFormat="1" ht="15" customHeight="1">
      <c r="A59" s="898"/>
      <c r="B59" s="898"/>
      <c r="C59" s="898"/>
      <c r="D59" s="898"/>
      <c r="E59" s="671"/>
      <c r="F59" s="670"/>
      <c r="G59" s="670"/>
      <c r="H59" s="670"/>
      <c r="I59" s="655"/>
      <c r="J59" s="85"/>
      <c r="K59" s="661"/>
      <c r="L59" s="512"/>
      <c r="M59" s="517" t="s">
        <v>12</v>
      </c>
      <c r="N59" s="162"/>
      <c r="O59" s="162"/>
      <c r="P59" s="162"/>
      <c r="Q59" s="162"/>
      <c r="R59" s="162"/>
      <c r="S59" s="162"/>
      <c r="T59" s="162"/>
      <c r="U59" s="526"/>
      <c r="V59" s="162"/>
      <c r="W59" s="583"/>
      <c r="X59" s="539"/>
      <c r="Y59" s="543"/>
      <c r="Z59" s="543" t="str">
        <f t="shared" si="1"/>
        <v>Добавить схему подключения</v>
      </c>
      <c r="AA59" s="543"/>
      <c r="AB59" s="543"/>
      <c r="AC59" s="543"/>
      <c r="AD59" s="539"/>
      <c r="AE59" s="539"/>
      <c r="AF59" s="539"/>
      <c r="AG59" s="539"/>
      <c r="AH59" s="539"/>
      <c r="AI59" s="539"/>
      <c r="AJ59" s="539"/>
    </row>
    <row r="60" spans="1:36" s="36" customFormat="1" ht="15" customHeight="1">
      <c r="A60" s="898"/>
      <c r="B60" s="898"/>
      <c r="C60" s="898"/>
      <c r="D60" s="671"/>
      <c r="E60" s="671"/>
      <c r="F60" s="670"/>
      <c r="G60" s="670"/>
      <c r="H60" s="670"/>
      <c r="I60" s="655"/>
      <c r="J60" s="85"/>
      <c r="K60" s="661"/>
      <c r="L60" s="512"/>
      <c r="M60" s="150" t="s">
        <v>17</v>
      </c>
      <c r="N60" s="162"/>
      <c r="O60" s="162"/>
      <c r="P60" s="162"/>
      <c r="Q60" s="162"/>
      <c r="R60" s="162"/>
      <c r="S60" s="162"/>
      <c r="T60" s="162"/>
      <c r="U60" s="526"/>
      <c r="V60" s="162"/>
      <c r="W60" s="583"/>
      <c r="X60" s="539"/>
      <c r="Y60" s="543"/>
      <c r="Z60" s="543" t="str">
        <f t="shared" si="1"/>
        <v>Добавить источник тепловой энергии</v>
      </c>
      <c r="AA60" s="543"/>
      <c r="AB60" s="543"/>
      <c r="AC60" s="543"/>
      <c r="AD60" s="539"/>
      <c r="AE60" s="539"/>
      <c r="AF60" s="539"/>
      <c r="AG60" s="539"/>
      <c r="AH60" s="539"/>
      <c r="AI60" s="539"/>
      <c r="AJ60" s="539"/>
    </row>
    <row r="61" spans="1:36" s="36" customFormat="1" ht="15" customHeight="1">
      <c r="A61" s="898"/>
      <c r="B61" s="898"/>
      <c r="C61" s="671"/>
      <c r="D61" s="671"/>
      <c r="E61" s="671"/>
      <c r="F61" s="671"/>
      <c r="G61" s="674"/>
      <c r="H61" s="655"/>
      <c r="I61" s="665"/>
      <c r="J61" s="85"/>
      <c r="K61" s="666"/>
      <c r="L61" s="512"/>
      <c r="M61" s="149" t="s">
        <v>18</v>
      </c>
      <c r="N61" s="162"/>
      <c r="O61" s="162"/>
      <c r="P61" s="162"/>
      <c r="Q61" s="162"/>
      <c r="R61" s="162"/>
      <c r="S61" s="162"/>
      <c r="T61" s="162"/>
      <c r="U61" s="526"/>
      <c r="V61" s="162"/>
      <c r="W61" s="583"/>
      <c r="X61" s="539"/>
      <c r="Y61" s="543"/>
      <c r="Z61" s="543" t="str">
        <f t="shared" si="1"/>
        <v>Добавить наименование системы теплоснабжения</v>
      </c>
      <c r="AA61" s="543"/>
      <c r="AB61" s="543"/>
      <c r="AC61" s="543"/>
      <c r="AD61" s="539"/>
      <c r="AE61" s="539"/>
      <c r="AF61" s="539"/>
      <c r="AG61" s="539"/>
      <c r="AH61" s="539"/>
      <c r="AI61" s="539"/>
      <c r="AJ61" s="539"/>
    </row>
    <row r="62" spans="1:36" s="36" customFormat="1" ht="15" customHeight="1">
      <c r="A62" s="898"/>
      <c r="B62" s="671"/>
      <c r="C62" s="671"/>
      <c r="D62" s="671"/>
      <c r="E62" s="671"/>
      <c r="F62" s="671"/>
      <c r="G62" s="674"/>
      <c r="H62" s="655"/>
      <c r="I62" s="655"/>
      <c r="J62" s="85"/>
      <c r="K62" s="661"/>
      <c r="L62" s="512"/>
      <c r="M62" s="155" t="s">
        <v>19</v>
      </c>
      <c r="N62" s="162"/>
      <c r="O62" s="162"/>
      <c r="P62" s="162"/>
      <c r="Q62" s="162"/>
      <c r="R62" s="162"/>
      <c r="S62" s="162"/>
      <c r="T62" s="162"/>
      <c r="U62" s="526"/>
      <c r="V62" s="162"/>
      <c r="W62" s="583"/>
      <c r="X62" s="539"/>
      <c r="Y62" s="543"/>
      <c r="Z62" s="543" t="str">
        <f t="shared" si="1"/>
        <v>Добавить территорию действия тарифа</v>
      </c>
      <c r="AA62" s="543"/>
      <c r="AB62" s="543"/>
      <c r="AC62" s="543"/>
      <c r="AD62" s="539"/>
      <c r="AE62" s="539"/>
      <c r="AF62" s="539"/>
      <c r="AG62" s="539"/>
      <c r="AH62" s="539"/>
      <c r="AI62" s="539"/>
      <c r="AJ62" s="539"/>
    </row>
    <row r="63" spans="1:36" ht="15" customHeight="1">
      <c r="L63" s="482"/>
      <c r="M63" s="165" t="s">
        <v>309</v>
      </c>
      <c r="N63" s="162"/>
      <c r="O63" s="162"/>
      <c r="P63" s="162"/>
      <c r="Q63" s="162"/>
      <c r="R63" s="162"/>
      <c r="S63" s="162"/>
      <c r="T63" s="162"/>
      <c r="U63" s="526"/>
      <c r="V63" s="162"/>
      <c r="W63" s="162"/>
      <c r="X63" s="162"/>
      <c r="Y63" s="162"/>
      <c r="Z63" s="162"/>
      <c r="AA63" s="162"/>
      <c r="AB63" s="526"/>
      <c r="AC63" s="162"/>
      <c r="AD63" s="583"/>
      <c r="AE63" s="541"/>
      <c r="AF63" s="541"/>
      <c r="AG63" s="541"/>
      <c r="AH63" s="541"/>
    </row>
    <row r="64" spans="1:36" ht="18.75" customHeight="1"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</row>
    <row r="65" spans="1:36" s="35" customFormat="1" ht="17.100000000000001" customHeight="1">
      <c r="A65" s="35" t="s">
        <v>13</v>
      </c>
      <c r="C65" s="35" t="s">
        <v>50</v>
      </c>
      <c r="V65" s="158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</row>
    <row r="66" spans="1:36" ht="17.100000000000001" customHeight="1"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</row>
    <row r="67" spans="1:36" s="36" customFormat="1" ht="22.5">
      <c r="A67" s="898">
        <v>1</v>
      </c>
      <c r="B67" s="675"/>
      <c r="C67" s="675"/>
      <c r="D67" s="675"/>
      <c r="E67" s="676"/>
      <c r="F67" s="677"/>
      <c r="G67" s="677"/>
      <c r="H67" s="677"/>
      <c r="I67" s="226"/>
      <c r="J67" s="655"/>
      <c r="K67" s="661"/>
      <c r="L67" s="546">
        <f>mergeValue(A67)</f>
        <v>1</v>
      </c>
      <c r="M67" s="564" t="s">
        <v>20</v>
      </c>
      <c r="N67" s="565"/>
      <c r="O67" s="954"/>
      <c r="P67" s="955"/>
      <c r="Q67" s="955"/>
      <c r="R67" s="955"/>
      <c r="S67" s="955"/>
      <c r="T67" s="955"/>
      <c r="U67" s="955"/>
      <c r="V67" s="956"/>
      <c r="W67" s="413" t="s">
        <v>477</v>
      </c>
      <c r="X67" s="539"/>
      <c r="Y67" s="543"/>
      <c r="Z67" s="543" t="str">
        <f t="shared" ref="Z67:Z80" si="2">IF(M67="","",M67 )</f>
        <v>Наименование тарифа</v>
      </c>
      <c r="AA67" s="543"/>
      <c r="AB67" s="543"/>
      <c r="AC67" s="543"/>
      <c r="AD67" s="539"/>
      <c r="AE67" s="539"/>
      <c r="AF67" s="539"/>
      <c r="AG67" s="539"/>
      <c r="AH67" s="539"/>
      <c r="AI67" s="539"/>
      <c r="AJ67" s="539"/>
    </row>
    <row r="68" spans="1:36" s="36" customFormat="1" ht="22.5">
      <c r="A68" s="898"/>
      <c r="B68" s="898">
        <v>1</v>
      </c>
      <c r="C68" s="675"/>
      <c r="D68" s="675"/>
      <c r="E68" s="677"/>
      <c r="F68" s="677"/>
      <c r="G68" s="677"/>
      <c r="H68" s="677"/>
      <c r="I68" s="654"/>
      <c r="J68" s="653"/>
      <c r="K68" s="656"/>
      <c r="L68" s="546" t="str">
        <f>mergeValue(A68) &amp;"."&amp; mergeValue(B68)</f>
        <v>1.1</v>
      </c>
      <c r="M68" s="514" t="s">
        <v>16</v>
      </c>
      <c r="N68" s="565"/>
      <c r="O68" s="954"/>
      <c r="P68" s="955"/>
      <c r="Q68" s="955"/>
      <c r="R68" s="955"/>
      <c r="S68" s="955"/>
      <c r="T68" s="955"/>
      <c r="U68" s="955"/>
      <c r="V68" s="956"/>
      <c r="W68" s="413" t="s">
        <v>478</v>
      </c>
      <c r="X68" s="539"/>
      <c r="Y68" s="543"/>
      <c r="Z68" s="543" t="str">
        <f t="shared" si="2"/>
        <v>Территория действия тарифа</v>
      </c>
      <c r="AA68" s="543"/>
      <c r="AB68" s="543"/>
      <c r="AC68" s="543"/>
      <c r="AD68" s="539"/>
      <c r="AE68" s="539"/>
      <c r="AF68" s="539"/>
      <c r="AG68" s="539"/>
      <c r="AH68" s="539"/>
      <c r="AI68" s="539"/>
      <c r="AJ68" s="539"/>
    </row>
    <row r="69" spans="1:36" s="36" customFormat="1" ht="22.5">
      <c r="A69" s="898"/>
      <c r="B69" s="898"/>
      <c r="C69" s="898">
        <v>1</v>
      </c>
      <c r="D69" s="675"/>
      <c r="E69" s="677"/>
      <c r="F69" s="677"/>
      <c r="G69" s="677"/>
      <c r="H69" s="677"/>
      <c r="I69" s="660"/>
      <c r="J69" s="653"/>
      <c r="K69" s="656"/>
      <c r="L69" s="546" t="str">
        <f>mergeValue(A69) &amp;"."&amp; mergeValue(B69)&amp;"."&amp; mergeValue(C69)</f>
        <v>1.1.1</v>
      </c>
      <c r="M69" s="515" t="s">
        <v>7</v>
      </c>
      <c r="N69" s="565"/>
      <c r="O69" s="954"/>
      <c r="P69" s="955"/>
      <c r="Q69" s="955"/>
      <c r="R69" s="955"/>
      <c r="S69" s="955"/>
      <c r="T69" s="955"/>
      <c r="U69" s="955"/>
      <c r="V69" s="956"/>
      <c r="W69" s="413" t="s">
        <v>635</v>
      </c>
      <c r="X69" s="539"/>
      <c r="Y69" s="543"/>
      <c r="Z69" s="543" t="str">
        <f t="shared" si="2"/>
        <v xml:space="preserve">Наименование системы теплоснабжения </v>
      </c>
      <c r="AA69" s="543"/>
      <c r="AB69" s="543"/>
      <c r="AC69" s="543"/>
      <c r="AD69" s="539"/>
      <c r="AE69" s="539"/>
      <c r="AF69" s="539"/>
      <c r="AG69" s="539"/>
      <c r="AH69" s="539"/>
      <c r="AI69" s="539"/>
      <c r="AJ69" s="539"/>
    </row>
    <row r="70" spans="1:36" s="36" customFormat="1" ht="22.5">
      <c r="A70" s="898"/>
      <c r="B70" s="898"/>
      <c r="C70" s="898"/>
      <c r="D70" s="898">
        <v>1</v>
      </c>
      <c r="E70" s="677"/>
      <c r="F70" s="677"/>
      <c r="G70" s="677"/>
      <c r="H70" s="677"/>
      <c r="I70" s="660"/>
      <c r="J70" s="653"/>
      <c r="K70" s="656"/>
      <c r="L70" s="546" t="str">
        <f>mergeValue(A70) &amp;"."&amp; mergeValue(B70)&amp;"."&amp; mergeValue(C70)&amp;"."&amp; mergeValue(D70)</f>
        <v>1.1.1.1</v>
      </c>
      <c r="M70" s="516" t="s">
        <v>22</v>
      </c>
      <c r="N70" s="565"/>
      <c r="O70" s="954"/>
      <c r="P70" s="955"/>
      <c r="Q70" s="955"/>
      <c r="R70" s="955"/>
      <c r="S70" s="955"/>
      <c r="T70" s="955"/>
      <c r="U70" s="955"/>
      <c r="V70" s="956"/>
      <c r="W70" s="413" t="s">
        <v>636</v>
      </c>
      <c r="X70" s="539"/>
      <c r="Y70" s="543"/>
      <c r="Z70" s="543" t="str">
        <f t="shared" si="2"/>
        <v xml:space="preserve">Источник тепловой энергии  </v>
      </c>
      <c r="AA70" s="543"/>
      <c r="AB70" s="543"/>
      <c r="AC70" s="543"/>
      <c r="AD70" s="539"/>
      <c r="AE70" s="539"/>
      <c r="AF70" s="539"/>
      <c r="AG70" s="539"/>
      <c r="AH70" s="539"/>
      <c r="AI70" s="539"/>
      <c r="AJ70" s="539"/>
    </row>
    <row r="71" spans="1:36" s="36" customFormat="1" ht="101.25">
      <c r="A71" s="898"/>
      <c r="B71" s="898"/>
      <c r="C71" s="898"/>
      <c r="D71" s="898"/>
      <c r="E71" s="898">
        <v>1</v>
      </c>
      <c r="F71" s="677"/>
      <c r="G71" s="677"/>
      <c r="H71" s="675">
        <v>1</v>
      </c>
      <c r="I71" s="898">
        <v>1</v>
      </c>
      <c r="J71" s="677"/>
      <c r="K71" s="679"/>
      <c r="L71" s="546" t="str">
        <f>mergeValue(A71) &amp;"."&amp; mergeValue(B71)&amp;"."&amp; mergeValue(C71)&amp;"."&amp; mergeValue(D71)&amp;"."&amp; mergeValue(E71)</f>
        <v>1.1.1.1.1</v>
      </c>
      <c r="M71" s="518" t="s">
        <v>9</v>
      </c>
      <c r="N71" s="565"/>
      <c r="O71" s="901"/>
      <c r="P71" s="902"/>
      <c r="Q71" s="902"/>
      <c r="R71" s="902"/>
      <c r="S71" s="902"/>
      <c r="T71" s="902"/>
      <c r="U71" s="902"/>
      <c r="V71" s="903"/>
      <c r="W71" s="413" t="s">
        <v>640</v>
      </c>
      <c r="X71" s="539"/>
      <c r="Y71" s="543"/>
      <c r="Z71" s="543" t="str">
        <f t="shared" si="2"/>
        <v>Схема подключения теплопотребляющей установки к коллектору источника тепловой энергии</v>
      </c>
      <c r="AA71" s="543"/>
      <c r="AB71" s="543"/>
      <c r="AC71" s="543"/>
      <c r="AD71" s="539"/>
      <c r="AE71" s="539"/>
      <c r="AF71" s="539"/>
      <c r="AG71" s="539"/>
      <c r="AH71" s="539"/>
      <c r="AI71" s="539"/>
      <c r="AJ71" s="539"/>
    </row>
    <row r="72" spans="1:36" s="36" customFormat="1" ht="90">
      <c r="A72" s="898"/>
      <c r="B72" s="898"/>
      <c r="C72" s="898"/>
      <c r="D72" s="898"/>
      <c r="E72" s="898"/>
      <c r="F72" s="898">
        <v>1</v>
      </c>
      <c r="G72" s="675"/>
      <c r="H72" s="675"/>
      <c r="I72" s="898"/>
      <c r="J72" s="898">
        <v>1</v>
      </c>
      <c r="K72" s="680"/>
      <c r="L72" s="546" t="str">
        <f>mergeValue(A72) &amp;"."&amp; mergeValue(B72)&amp;"."&amp; mergeValue(C72)&amp;"."&amp; mergeValue(D72)&amp;"."&amp; mergeValue(E72)&amp;"."&amp; mergeValue(F72)</f>
        <v>1.1.1.1.1.1</v>
      </c>
      <c r="M72" s="519" t="s">
        <v>10</v>
      </c>
      <c r="N72" s="565"/>
      <c r="O72" s="901"/>
      <c r="P72" s="902"/>
      <c r="Q72" s="902"/>
      <c r="R72" s="902"/>
      <c r="S72" s="902"/>
      <c r="T72" s="902"/>
      <c r="U72" s="902"/>
      <c r="V72" s="903"/>
      <c r="W72" s="413" t="s">
        <v>638</v>
      </c>
      <c r="X72" s="539"/>
      <c r="Y72" s="543"/>
      <c r="Z72" s="543" t="str">
        <f t="shared" si="2"/>
        <v>Группа потребителей</v>
      </c>
      <c r="AA72" s="543"/>
      <c r="AB72" s="543"/>
      <c r="AC72" s="543"/>
      <c r="AD72" s="539"/>
      <c r="AE72" s="539"/>
      <c r="AF72" s="539"/>
      <c r="AG72" s="539"/>
      <c r="AH72" s="539"/>
      <c r="AI72" s="539"/>
      <c r="AJ72" s="539"/>
    </row>
    <row r="73" spans="1:36" s="36" customFormat="1" ht="195.75" customHeight="1">
      <c r="A73" s="898"/>
      <c r="B73" s="898"/>
      <c r="C73" s="898"/>
      <c r="D73" s="898"/>
      <c r="E73" s="898"/>
      <c r="F73" s="898"/>
      <c r="G73" s="675">
        <v>1</v>
      </c>
      <c r="H73" s="675"/>
      <c r="I73" s="898"/>
      <c r="J73" s="898"/>
      <c r="K73" s="680">
        <v>1</v>
      </c>
      <c r="L73" s="546" t="str">
        <f>mergeValue(A73) &amp;"."&amp; mergeValue(B73)&amp;"."&amp; mergeValue(C73)&amp;"."&amp; mergeValue(D73)&amp;"."&amp; mergeValue(E73)&amp;"."&amp; mergeValue(F73)&amp;"."&amp; mergeValue(G73)</f>
        <v>1.1.1.1.1.1.1</v>
      </c>
      <c r="M73" s="752"/>
      <c r="N73" s="565"/>
      <c r="O73" s="525"/>
      <c r="P73" s="525"/>
      <c r="Q73" s="772"/>
      <c r="R73" s="893"/>
      <c r="S73" s="894" t="s">
        <v>84</v>
      </c>
      <c r="T73" s="893"/>
      <c r="U73" s="894" t="s">
        <v>84</v>
      </c>
      <c r="V73" s="525"/>
      <c r="W73" s="868" t="s">
        <v>657</v>
      </c>
      <c r="X73" s="539" t="str">
        <f>strCheckDate(O74:V74)</f>
        <v/>
      </c>
      <c r="Y73" s="543"/>
      <c r="Z73" s="543" t="str">
        <f t="shared" si="2"/>
        <v/>
      </c>
      <c r="AA73" s="543"/>
      <c r="AB73" s="543"/>
      <c r="AC73" s="543"/>
      <c r="AD73" s="539"/>
      <c r="AE73" s="539"/>
      <c r="AF73" s="539"/>
      <c r="AG73" s="539"/>
      <c r="AH73" s="539"/>
      <c r="AI73" s="539"/>
      <c r="AJ73" s="539"/>
    </row>
    <row r="74" spans="1:36" s="36" customFormat="1" ht="14.25" hidden="1" customHeight="1">
      <c r="A74" s="898"/>
      <c r="B74" s="898"/>
      <c r="C74" s="898"/>
      <c r="D74" s="898"/>
      <c r="E74" s="898"/>
      <c r="F74" s="898"/>
      <c r="G74" s="675"/>
      <c r="H74" s="675"/>
      <c r="I74" s="898"/>
      <c r="J74" s="898"/>
      <c r="K74" s="680"/>
      <c r="L74" s="293"/>
      <c r="M74" s="565"/>
      <c r="N74" s="565"/>
      <c r="O74" s="525"/>
      <c r="P74" s="525"/>
      <c r="Q74" s="538" t="str">
        <f>R73 &amp; "-" &amp; T73</f>
        <v>-</v>
      </c>
      <c r="R74" s="893"/>
      <c r="S74" s="894"/>
      <c r="T74" s="893"/>
      <c r="U74" s="894"/>
      <c r="V74" s="525"/>
      <c r="W74" s="868"/>
      <c r="X74" s="539"/>
      <c r="Y74" s="543"/>
      <c r="Z74" s="543" t="str">
        <f t="shared" si="2"/>
        <v/>
      </c>
      <c r="AA74" s="543"/>
      <c r="AB74" s="543"/>
      <c r="AC74" s="543"/>
      <c r="AD74" s="539"/>
      <c r="AE74" s="539"/>
      <c r="AF74" s="539"/>
      <c r="AG74" s="539"/>
      <c r="AH74" s="539"/>
      <c r="AI74" s="539"/>
      <c r="AJ74" s="539"/>
    </row>
    <row r="75" spans="1:36" s="36" customFormat="1" ht="15" customHeight="1">
      <c r="A75" s="898"/>
      <c r="B75" s="898"/>
      <c r="C75" s="898"/>
      <c r="D75" s="898"/>
      <c r="E75" s="898"/>
      <c r="F75" s="898"/>
      <c r="G75" s="677"/>
      <c r="H75" s="675"/>
      <c r="I75" s="898"/>
      <c r="J75" s="898"/>
      <c r="K75" s="679"/>
      <c r="L75" s="512"/>
      <c r="M75" s="521" t="s">
        <v>25</v>
      </c>
      <c r="N75" s="162"/>
      <c r="O75" s="162"/>
      <c r="P75" s="162"/>
      <c r="Q75" s="162"/>
      <c r="R75" s="162"/>
      <c r="S75" s="162"/>
      <c r="T75" s="162"/>
      <c r="U75" s="162"/>
      <c r="V75" s="523"/>
      <c r="W75" s="868"/>
      <c r="X75" s="539"/>
      <c r="Y75" s="543"/>
      <c r="Z75" s="543" t="str">
        <f t="shared" si="2"/>
        <v>Добавить вид теплоносителя (параметры теплоносителя)</v>
      </c>
      <c r="AA75" s="543"/>
      <c r="AB75" s="543"/>
      <c r="AC75" s="543"/>
      <c r="AD75" s="539"/>
      <c r="AE75" s="539"/>
      <c r="AF75" s="539"/>
      <c r="AG75" s="539"/>
      <c r="AH75" s="539"/>
      <c r="AI75" s="539"/>
      <c r="AJ75" s="539"/>
    </row>
    <row r="76" spans="1:36" s="36" customFormat="1" ht="15" customHeight="1">
      <c r="A76" s="898"/>
      <c r="B76" s="898"/>
      <c r="C76" s="898"/>
      <c r="D76" s="898"/>
      <c r="E76" s="898"/>
      <c r="F76" s="677"/>
      <c r="G76" s="677"/>
      <c r="H76" s="675"/>
      <c r="I76" s="898"/>
      <c r="J76" s="677"/>
      <c r="K76" s="679"/>
      <c r="L76" s="512"/>
      <c r="M76" s="520" t="s">
        <v>11</v>
      </c>
      <c r="N76" s="162"/>
      <c r="O76" s="162"/>
      <c r="P76" s="162"/>
      <c r="Q76" s="162"/>
      <c r="R76" s="162"/>
      <c r="S76" s="162"/>
      <c r="T76" s="162"/>
      <c r="U76" s="526"/>
      <c r="V76" s="162"/>
      <c r="W76" s="583"/>
      <c r="X76" s="539"/>
      <c r="Y76" s="543"/>
      <c r="Z76" s="543" t="str">
        <f t="shared" si="2"/>
        <v>Добавить группу потребителей</v>
      </c>
      <c r="AA76" s="543"/>
      <c r="AB76" s="543"/>
      <c r="AC76" s="543"/>
      <c r="AD76" s="539"/>
      <c r="AE76" s="539"/>
      <c r="AF76" s="539"/>
      <c r="AG76" s="539"/>
      <c r="AH76" s="539"/>
      <c r="AI76" s="539"/>
      <c r="AJ76" s="539"/>
    </row>
    <row r="77" spans="1:36" s="36" customFormat="1" ht="15" customHeight="1">
      <c r="A77" s="898"/>
      <c r="B77" s="898"/>
      <c r="C77" s="898"/>
      <c r="D77" s="898"/>
      <c r="E77" s="678"/>
      <c r="F77" s="677"/>
      <c r="G77" s="677"/>
      <c r="H77" s="677"/>
      <c r="I77" s="655"/>
      <c r="J77" s="85"/>
      <c r="K77" s="661"/>
      <c r="L77" s="512"/>
      <c r="M77" s="517" t="s">
        <v>12</v>
      </c>
      <c r="N77" s="162"/>
      <c r="O77" s="162"/>
      <c r="P77" s="162"/>
      <c r="Q77" s="162"/>
      <c r="R77" s="162"/>
      <c r="S77" s="162"/>
      <c r="T77" s="162"/>
      <c r="U77" s="526"/>
      <c r="V77" s="162"/>
      <c r="W77" s="583"/>
      <c r="X77" s="539"/>
      <c r="Y77" s="543"/>
      <c r="Z77" s="543" t="str">
        <f t="shared" si="2"/>
        <v>Добавить схему подключения</v>
      </c>
      <c r="AA77" s="543"/>
      <c r="AB77" s="543"/>
      <c r="AC77" s="543"/>
      <c r="AD77" s="539"/>
      <c r="AE77" s="539"/>
      <c r="AF77" s="539"/>
      <c r="AG77" s="539"/>
      <c r="AH77" s="539"/>
      <c r="AI77" s="539"/>
      <c r="AJ77" s="539"/>
    </row>
    <row r="78" spans="1:36" s="36" customFormat="1" ht="15" customHeight="1">
      <c r="A78" s="898"/>
      <c r="B78" s="898"/>
      <c r="C78" s="898"/>
      <c r="D78" s="678"/>
      <c r="E78" s="678"/>
      <c r="F78" s="677"/>
      <c r="G78" s="677"/>
      <c r="H78" s="677"/>
      <c r="I78" s="655"/>
      <c r="J78" s="85"/>
      <c r="K78" s="661"/>
      <c r="L78" s="512"/>
      <c r="M78" s="150" t="s">
        <v>17</v>
      </c>
      <c r="N78" s="162"/>
      <c r="O78" s="162"/>
      <c r="P78" s="162"/>
      <c r="Q78" s="162"/>
      <c r="R78" s="162"/>
      <c r="S78" s="162"/>
      <c r="T78" s="162"/>
      <c r="U78" s="526"/>
      <c r="V78" s="162"/>
      <c r="W78" s="583"/>
      <c r="X78" s="539"/>
      <c r="Y78" s="543"/>
      <c r="Z78" s="543" t="str">
        <f t="shared" si="2"/>
        <v>Добавить источник тепловой энергии</v>
      </c>
      <c r="AA78" s="543"/>
      <c r="AB78" s="543"/>
      <c r="AC78" s="543"/>
      <c r="AD78" s="539"/>
      <c r="AE78" s="539"/>
      <c r="AF78" s="539"/>
      <c r="AG78" s="539"/>
      <c r="AH78" s="539"/>
      <c r="AI78" s="539"/>
      <c r="AJ78" s="539"/>
    </row>
    <row r="79" spans="1:36" s="36" customFormat="1" ht="15" customHeight="1">
      <c r="A79" s="898"/>
      <c r="B79" s="898"/>
      <c r="C79" s="678"/>
      <c r="D79" s="678"/>
      <c r="E79" s="678"/>
      <c r="F79" s="678"/>
      <c r="G79" s="681"/>
      <c r="H79" s="655"/>
      <c r="I79" s="665"/>
      <c r="J79" s="85"/>
      <c r="K79" s="666"/>
      <c r="L79" s="512"/>
      <c r="M79" s="149" t="s">
        <v>18</v>
      </c>
      <c r="N79" s="162"/>
      <c r="O79" s="162"/>
      <c r="P79" s="162"/>
      <c r="Q79" s="162"/>
      <c r="R79" s="162"/>
      <c r="S79" s="162"/>
      <c r="T79" s="162"/>
      <c r="U79" s="526"/>
      <c r="V79" s="162"/>
      <c r="W79" s="583"/>
      <c r="X79" s="539"/>
      <c r="Y79" s="543"/>
      <c r="Z79" s="543" t="str">
        <f t="shared" si="2"/>
        <v>Добавить наименование системы теплоснабжения</v>
      </c>
      <c r="AA79" s="543"/>
      <c r="AB79" s="543"/>
      <c r="AC79" s="543"/>
      <c r="AD79" s="539"/>
      <c r="AE79" s="539"/>
      <c r="AF79" s="539"/>
      <c r="AG79" s="539"/>
      <c r="AH79" s="539"/>
      <c r="AI79" s="539"/>
      <c r="AJ79" s="539"/>
    </row>
    <row r="80" spans="1:36" s="36" customFormat="1" ht="15" customHeight="1">
      <c r="A80" s="898"/>
      <c r="B80" s="678"/>
      <c r="C80" s="678"/>
      <c r="D80" s="678"/>
      <c r="E80" s="678"/>
      <c r="F80" s="678"/>
      <c r="G80" s="681"/>
      <c r="H80" s="655"/>
      <c r="I80" s="655"/>
      <c r="J80" s="85"/>
      <c r="K80" s="661"/>
      <c r="L80" s="512"/>
      <c r="M80" s="155" t="s">
        <v>19</v>
      </c>
      <c r="N80" s="162"/>
      <c r="O80" s="162"/>
      <c r="P80" s="162"/>
      <c r="Q80" s="162"/>
      <c r="R80" s="162"/>
      <c r="S80" s="162"/>
      <c r="T80" s="162"/>
      <c r="U80" s="526"/>
      <c r="V80" s="162"/>
      <c r="W80" s="583"/>
      <c r="X80" s="539"/>
      <c r="Y80" s="543"/>
      <c r="Z80" s="543" t="str">
        <f t="shared" si="2"/>
        <v>Добавить территорию действия тарифа</v>
      </c>
      <c r="AA80" s="543"/>
      <c r="AB80" s="543"/>
      <c r="AC80" s="543"/>
      <c r="AD80" s="539"/>
      <c r="AE80" s="539"/>
      <c r="AF80" s="539"/>
      <c r="AG80" s="539"/>
      <c r="AH80" s="539"/>
      <c r="AI80" s="539"/>
      <c r="AJ80" s="539"/>
    </row>
    <row r="81" spans="1:36" ht="15" customHeight="1">
      <c r="L81" s="482"/>
      <c r="M81" s="165" t="s">
        <v>309</v>
      </c>
      <c r="N81" s="162"/>
      <c r="O81" s="162"/>
      <c r="P81" s="162"/>
      <c r="Q81" s="162"/>
      <c r="R81" s="162"/>
      <c r="S81" s="162"/>
      <c r="T81" s="162"/>
      <c r="U81" s="526"/>
      <c r="V81" s="162"/>
      <c r="W81" s="162"/>
      <c r="X81" s="162"/>
      <c r="Y81" s="162"/>
      <c r="Z81" s="162"/>
      <c r="AA81" s="162"/>
      <c r="AB81" s="526"/>
      <c r="AC81" s="162"/>
      <c r="AD81" s="583"/>
      <c r="AE81" s="541"/>
      <c r="AF81" s="541"/>
      <c r="AG81" s="541"/>
      <c r="AH81" s="541"/>
    </row>
    <row r="82" spans="1:36" ht="18.75" customHeight="1"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</row>
    <row r="83" spans="1:36" s="35" customFormat="1" ht="17.100000000000001" customHeight="1">
      <c r="A83" s="35" t="s">
        <v>13</v>
      </c>
      <c r="C83" s="35" t="s">
        <v>51</v>
      </c>
      <c r="V83" s="158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</row>
    <row r="84" spans="1:36" ht="17.100000000000001" customHeight="1"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</row>
    <row r="85" spans="1:36" s="36" customFormat="1" ht="22.5">
      <c r="A85" s="898">
        <v>1</v>
      </c>
      <c r="B85" s="690"/>
      <c r="C85" s="690"/>
      <c r="D85" s="690"/>
      <c r="E85" s="691"/>
      <c r="F85" s="692"/>
      <c r="G85" s="690"/>
      <c r="H85" s="690"/>
      <c r="I85" s="226"/>
      <c r="J85" s="655"/>
      <c r="K85" s="695">
        <v>1</v>
      </c>
      <c r="L85" s="546">
        <f>mergeValue(A85)</f>
        <v>1</v>
      </c>
      <c r="M85" s="564" t="s">
        <v>20</v>
      </c>
      <c r="N85" s="536"/>
      <c r="O85" s="948"/>
      <c r="P85" s="949"/>
      <c r="Q85" s="949"/>
      <c r="R85" s="949"/>
      <c r="S85" s="949"/>
      <c r="T85" s="949"/>
      <c r="U85" s="949"/>
      <c r="V85" s="950"/>
      <c r="W85" s="413" t="s">
        <v>660</v>
      </c>
      <c r="X85" s="539"/>
      <c r="Y85" s="539"/>
      <c r="Z85" s="539"/>
      <c r="AA85" s="539"/>
      <c r="AB85" s="539"/>
      <c r="AC85" s="539"/>
      <c r="AD85" s="539"/>
      <c r="AE85" s="539"/>
      <c r="AF85" s="539"/>
      <c r="AG85" s="539"/>
      <c r="AH85" s="539"/>
      <c r="AI85" s="539"/>
    </row>
    <row r="86" spans="1:36" s="36" customFormat="1" ht="22.5">
      <c r="A86" s="898"/>
      <c r="B86" s="898">
        <v>1</v>
      </c>
      <c r="C86" s="690"/>
      <c r="D86" s="690"/>
      <c r="E86" s="692"/>
      <c r="F86" s="692"/>
      <c r="G86" s="690"/>
      <c r="H86" s="690"/>
      <c r="I86" s="654"/>
      <c r="J86" s="653"/>
      <c r="K86" s="695">
        <v>1</v>
      </c>
      <c r="L86" s="546" t="str">
        <f>mergeValue(A86) &amp;"."&amp; mergeValue(B86)</f>
        <v>1.1</v>
      </c>
      <c r="M86" s="514" t="s">
        <v>16</v>
      </c>
      <c r="N86" s="536"/>
      <c r="O86" s="948"/>
      <c r="P86" s="949"/>
      <c r="Q86" s="949"/>
      <c r="R86" s="949"/>
      <c r="S86" s="949"/>
      <c r="T86" s="949"/>
      <c r="U86" s="949"/>
      <c r="V86" s="950"/>
      <c r="W86" s="413" t="s">
        <v>478</v>
      </c>
      <c r="X86" s="539"/>
      <c r="Y86" s="539"/>
      <c r="Z86" s="539"/>
      <c r="AA86" s="539"/>
      <c r="AB86" s="539"/>
      <c r="AC86" s="539"/>
      <c r="AD86" s="539"/>
      <c r="AE86" s="539"/>
      <c r="AF86" s="539"/>
      <c r="AG86" s="539"/>
      <c r="AH86" s="539"/>
      <c r="AI86" s="539"/>
    </row>
    <row r="87" spans="1:36" s="36" customFormat="1" ht="22.5">
      <c r="A87" s="898"/>
      <c r="B87" s="898"/>
      <c r="C87" s="898">
        <v>1</v>
      </c>
      <c r="D87" s="690"/>
      <c r="E87" s="692"/>
      <c r="F87" s="692"/>
      <c r="G87" s="690"/>
      <c r="H87" s="690"/>
      <c r="I87" s="660"/>
      <c r="J87" s="653"/>
      <c r="K87" s="695">
        <v>1</v>
      </c>
      <c r="L87" s="546" t="str">
        <f>mergeValue(A87) &amp;"."&amp; mergeValue(B87)&amp;"."&amp; mergeValue(C87)</f>
        <v>1.1.1</v>
      </c>
      <c r="M87" s="515" t="s">
        <v>7</v>
      </c>
      <c r="N87" s="536"/>
      <c r="O87" s="948"/>
      <c r="P87" s="949"/>
      <c r="Q87" s="949"/>
      <c r="R87" s="949"/>
      <c r="S87" s="949"/>
      <c r="T87" s="949"/>
      <c r="U87" s="949"/>
      <c r="V87" s="950"/>
      <c r="W87" s="413" t="s">
        <v>635</v>
      </c>
      <c r="X87" s="539"/>
      <c r="Y87" s="539"/>
      <c r="Z87" s="539"/>
      <c r="AA87" s="539"/>
      <c r="AB87" s="539"/>
      <c r="AC87" s="539"/>
      <c r="AD87" s="539"/>
      <c r="AE87" s="539"/>
      <c r="AF87" s="539"/>
      <c r="AG87" s="539"/>
      <c r="AH87" s="539"/>
      <c r="AI87" s="539"/>
    </row>
    <row r="88" spans="1:36" s="36" customFormat="1" ht="22.5">
      <c r="A88" s="898"/>
      <c r="B88" s="898"/>
      <c r="C88" s="898"/>
      <c r="D88" s="898">
        <v>1</v>
      </c>
      <c r="E88" s="692"/>
      <c r="F88" s="692"/>
      <c r="G88" s="690"/>
      <c r="H88" s="690"/>
      <c r="I88" s="898">
        <v>1</v>
      </c>
      <c r="J88" s="653"/>
      <c r="K88" s="695">
        <v>1</v>
      </c>
      <c r="L88" s="546" t="str">
        <f>mergeValue(A88) &amp;"."&amp; mergeValue(B88)&amp;"."&amp; mergeValue(C88)&amp;"."&amp; mergeValue(D88)</f>
        <v>1.1.1.1</v>
      </c>
      <c r="M88" s="516" t="s">
        <v>22</v>
      </c>
      <c r="N88" s="536"/>
      <c r="O88" s="948"/>
      <c r="P88" s="949"/>
      <c r="Q88" s="949"/>
      <c r="R88" s="949"/>
      <c r="S88" s="949"/>
      <c r="T88" s="949"/>
      <c r="U88" s="949"/>
      <c r="V88" s="950"/>
      <c r="W88" s="413" t="s">
        <v>636</v>
      </c>
      <c r="X88" s="539"/>
      <c r="Y88" s="539"/>
      <c r="Z88" s="539"/>
      <c r="AA88" s="539"/>
      <c r="AB88" s="539"/>
      <c r="AC88" s="539"/>
      <c r="AD88" s="539"/>
      <c r="AE88" s="539"/>
      <c r="AF88" s="539"/>
      <c r="AG88" s="539"/>
      <c r="AH88" s="539"/>
      <c r="AI88" s="539"/>
    </row>
    <row r="89" spans="1:36" s="36" customFormat="1" ht="11.25" hidden="1" customHeight="1">
      <c r="A89" s="898"/>
      <c r="B89" s="898"/>
      <c r="C89" s="898"/>
      <c r="D89" s="898"/>
      <c r="E89" s="898">
        <v>1</v>
      </c>
      <c r="F89" s="692"/>
      <c r="G89" s="690"/>
      <c r="H89" s="690"/>
      <c r="I89" s="898"/>
      <c r="J89" s="692"/>
      <c r="K89" s="695">
        <v>1</v>
      </c>
      <c r="L89" s="546"/>
      <c r="M89" s="518"/>
      <c r="N89" s="196"/>
      <c r="O89" s="951"/>
      <c r="P89" s="952"/>
      <c r="Q89" s="952"/>
      <c r="R89" s="952"/>
      <c r="S89" s="952"/>
      <c r="T89" s="952"/>
      <c r="U89" s="952"/>
      <c r="V89" s="953"/>
      <c r="W89" s="522"/>
      <c r="X89" s="539"/>
      <c r="Y89" s="539"/>
      <c r="Z89" s="539"/>
      <c r="AA89" s="539"/>
      <c r="AB89" s="539"/>
      <c r="AC89" s="539"/>
      <c r="AD89" s="539"/>
      <c r="AE89" s="539"/>
      <c r="AF89" s="539"/>
      <c r="AG89" s="539"/>
      <c r="AH89" s="539"/>
      <c r="AI89" s="539"/>
    </row>
    <row r="90" spans="1:36" s="36" customFormat="1" ht="90">
      <c r="A90" s="898"/>
      <c r="B90" s="898"/>
      <c r="C90" s="898"/>
      <c r="D90" s="898"/>
      <c r="E90" s="898"/>
      <c r="F90" s="898">
        <v>1</v>
      </c>
      <c r="G90" s="690"/>
      <c r="H90" s="690"/>
      <c r="I90" s="898"/>
      <c r="J90" s="904"/>
      <c r="K90" s="695">
        <v>1</v>
      </c>
      <c r="L90" s="546" t="str">
        <f>mergeValue(A90) &amp;"."&amp; mergeValue(B90)&amp;"."&amp; mergeValue(C90)&amp;"."&amp; mergeValue(D90)&amp;"."&amp;  mergeValue(F90)</f>
        <v>1.1.1.1.1</v>
      </c>
      <c r="M90" s="518" t="s">
        <v>10</v>
      </c>
      <c r="N90" s="196"/>
      <c r="O90" s="901"/>
      <c r="P90" s="902"/>
      <c r="Q90" s="902"/>
      <c r="R90" s="902"/>
      <c r="S90" s="902"/>
      <c r="T90" s="902"/>
      <c r="U90" s="902"/>
      <c r="V90" s="903"/>
      <c r="W90" s="413" t="s">
        <v>637</v>
      </c>
      <c r="X90" s="539"/>
      <c r="Y90" s="543" t="str">
        <f>strCheckUnique(Z90:Z93)</f>
        <v/>
      </c>
      <c r="Z90" s="539"/>
      <c r="AA90" s="543"/>
      <c r="AB90" s="539"/>
      <c r="AC90" s="539"/>
      <c r="AD90" s="539"/>
      <c r="AE90" s="539"/>
      <c r="AF90" s="539"/>
      <c r="AG90" s="539"/>
      <c r="AH90" s="539"/>
      <c r="AI90" s="539"/>
    </row>
    <row r="91" spans="1:36" s="36" customFormat="1" ht="192" customHeight="1">
      <c r="A91" s="898"/>
      <c r="B91" s="898"/>
      <c r="C91" s="898"/>
      <c r="D91" s="898"/>
      <c r="E91" s="898"/>
      <c r="F91" s="898"/>
      <c r="G91" s="690">
        <v>1</v>
      </c>
      <c r="H91" s="690"/>
      <c r="I91" s="898"/>
      <c r="J91" s="904"/>
      <c r="K91" s="689"/>
      <c r="L91" s="546" t="str">
        <f>mergeValue(A91) &amp;"."&amp; mergeValue(B91)&amp;"."&amp; mergeValue(C91)&amp;"."&amp; mergeValue(D91)&amp;"."&amp;  mergeValue(F91)&amp;"."&amp;  mergeValue(G91)</f>
        <v>1.1.1.1.1.1</v>
      </c>
      <c r="M91" s="752"/>
      <c r="N91" s="540"/>
      <c r="O91" s="525"/>
      <c r="P91" s="525"/>
      <c r="Q91" s="525"/>
      <c r="R91" s="905"/>
      <c r="S91" s="894" t="s">
        <v>84</v>
      </c>
      <c r="T91" s="905"/>
      <c r="U91" s="894" t="s">
        <v>84</v>
      </c>
      <c r="V91" s="107"/>
      <c r="W91" s="868" t="s">
        <v>661</v>
      </c>
      <c r="X91" s="539" t="str">
        <f>strCheckDate(O92:V92)</f>
        <v/>
      </c>
      <c r="Y91" s="543"/>
      <c r="Z91" s="543" t="str">
        <f>IF(M91="","",M91 )</f>
        <v/>
      </c>
      <c r="AA91" s="543"/>
      <c r="AB91" s="543"/>
      <c r="AC91" s="543"/>
      <c r="AD91" s="539"/>
      <c r="AE91" s="539"/>
      <c r="AF91" s="539"/>
      <c r="AG91" s="539"/>
      <c r="AH91" s="539"/>
      <c r="AI91" s="539"/>
    </row>
    <row r="92" spans="1:36" s="36" customFormat="1" ht="11.25" hidden="1" customHeight="1">
      <c r="A92" s="898"/>
      <c r="B92" s="898"/>
      <c r="C92" s="898"/>
      <c r="D92" s="898"/>
      <c r="E92" s="898"/>
      <c r="F92" s="898"/>
      <c r="G92" s="690"/>
      <c r="H92" s="690"/>
      <c r="I92" s="898"/>
      <c r="J92" s="904"/>
      <c r="K92" s="695">
        <v>1</v>
      </c>
      <c r="L92" s="293"/>
      <c r="M92" s="565"/>
      <c r="N92" s="540"/>
      <c r="O92" s="525"/>
      <c r="P92" s="525"/>
      <c r="Q92" s="538" t="str">
        <f>R91 &amp; "-" &amp; T91</f>
        <v>-</v>
      </c>
      <c r="R92" s="905"/>
      <c r="S92" s="894"/>
      <c r="T92" s="905"/>
      <c r="U92" s="894"/>
      <c r="V92" s="107"/>
      <c r="W92" s="868"/>
      <c r="X92" s="539"/>
      <c r="Y92" s="543"/>
      <c r="Z92" s="543"/>
      <c r="AA92" s="543"/>
      <c r="AB92" s="543"/>
      <c r="AC92" s="543"/>
      <c r="AD92" s="539"/>
      <c r="AE92" s="539"/>
      <c r="AF92" s="539"/>
      <c r="AG92" s="539"/>
      <c r="AH92" s="539"/>
      <c r="AI92" s="539"/>
    </row>
    <row r="93" spans="1:36" ht="15" customHeight="1">
      <c r="A93" s="898"/>
      <c r="B93" s="898"/>
      <c r="C93" s="898"/>
      <c r="D93" s="898"/>
      <c r="E93" s="898"/>
      <c r="F93" s="898"/>
      <c r="G93" s="690"/>
      <c r="H93" s="690"/>
      <c r="I93" s="898"/>
      <c r="J93" s="904"/>
      <c r="K93" s="695">
        <v>1</v>
      </c>
      <c r="L93" s="512"/>
      <c r="M93" s="520" t="s">
        <v>25</v>
      </c>
      <c r="N93" s="517"/>
      <c r="O93" s="513"/>
      <c r="P93" s="513"/>
      <c r="Q93" s="513"/>
      <c r="R93" s="531"/>
      <c r="S93" s="162"/>
      <c r="T93" s="526"/>
      <c r="U93" s="517"/>
      <c r="V93" s="523"/>
      <c r="W93" s="868"/>
      <c r="X93" s="541"/>
      <c r="Y93" s="541"/>
      <c r="Z93" s="541"/>
      <c r="AA93" s="541"/>
      <c r="AB93" s="541"/>
      <c r="AC93" s="541"/>
      <c r="AD93" s="541"/>
      <c r="AE93" s="541"/>
      <c r="AF93" s="541"/>
      <c r="AG93" s="541"/>
      <c r="AH93" s="541"/>
      <c r="AI93" s="541"/>
    </row>
    <row r="94" spans="1:36" ht="15" customHeight="1">
      <c r="A94" s="898"/>
      <c r="B94" s="898"/>
      <c r="C94" s="898"/>
      <c r="D94" s="898"/>
      <c r="E94" s="898"/>
      <c r="F94" s="692"/>
      <c r="G94" s="692"/>
      <c r="H94" s="690"/>
      <c r="I94" s="898"/>
      <c r="J94" s="692"/>
      <c r="K94" s="694"/>
      <c r="L94" s="512"/>
      <c r="M94" s="517" t="s">
        <v>11</v>
      </c>
      <c r="N94" s="520"/>
      <c r="O94" s="520"/>
      <c r="P94" s="520"/>
      <c r="Q94" s="520"/>
      <c r="R94" s="520"/>
      <c r="S94" s="520"/>
      <c r="T94" s="520"/>
      <c r="U94" s="520"/>
      <c r="V94" s="520"/>
      <c r="W94" s="523"/>
      <c r="X94" s="541"/>
      <c r="Y94" s="541"/>
      <c r="Z94" s="541"/>
      <c r="AA94" s="541"/>
      <c r="AB94" s="541"/>
      <c r="AC94" s="541"/>
      <c r="AD94" s="541"/>
      <c r="AE94" s="541"/>
      <c r="AF94" s="541"/>
      <c r="AG94" s="541"/>
      <c r="AH94" s="541"/>
      <c r="AI94" s="541"/>
      <c r="AJ94" s="541"/>
    </row>
    <row r="95" spans="1:36" ht="15" hidden="1" customHeight="1">
      <c r="A95" s="898"/>
      <c r="B95" s="898"/>
      <c r="C95" s="898"/>
      <c r="D95" s="898"/>
      <c r="E95" s="692"/>
      <c r="F95" s="692"/>
      <c r="G95" s="692"/>
      <c r="H95" s="690"/>
      <c r="I95" s="898"/>
      <c r="J95" s="692"/>
      <c r="K95" s="694"/>
      <c r="L95" s="512"/>
      <c r="M95" s="517"/>
      <c r="N95" s="520"/>
      <c r="O95" s="520"/>
      <c r="P95" s="520"/>
      <c r="Q95" s="520"/>
      <c r="R95" s="520"/>
      <c r="S95" s="520"/>
      <c r="T95" s="520"/>
      <c r="U95" s="520"/>
      <c r="V95" s="520"/>
      <c r="W95" s="523"/>
      <c r="X95" s="541"/>
      <c r="Y95" s="541"/>
      <c r="Z95" s="541"/>
      <c r="AA95" s="541"/>
      <c r="AB95" s="541"/>
      <c r="AC95" s="541"/>
      <c r="AD95" s="541"/>
      <c r="AE95" s="541"/>
      <c r="AF95" s="541"/>
      <c r="AG95" s="541"/>
      <c r="AH95" s="541"/>
      <c r="AI95" s="541"/>
      <c r="AJ95" s="541"/>
    </row>
    <row r="96" spans="1:36" ht="15" customHeight="1">
      <c r="A96" s="898"/>
      <c r="B96" s="898"/>
      <c r="C96" s="898"/>
      <c r="D96" s="693"/>
      <c r="E96" s="693"/>
      <c r="F96" s="692"/>
      <c r="G96" s="690"/>
      <c r="H96" s="690"/>
      <c r="I96" s="655"/>
      <c r="J96" s="85"/>
      <c r="K96" s="695">
        <v>1</v>
      </c>
      <c r="L96" s="512"/>
      <c r="M96" s="150" t="s">
        <v>17</v>
      </c>
      <c r="N96" s="149"/>
      <c r="O96" s="513"/>
      <c r="P96" s="513"/>
      <c r="Q96" s="513"/>
      <c r="R96" s="531"/>
      <c r="S96" s="162"/>
      <c r="T96" s="526"/>
      <c r="U96" s="149"/>
      <c r="V96" s="162"/>
      <c r="W96" s="523"/>
      <c r="X96" s="541"/>
      <c r="Y96" s="541"/>
      <c r="Z96" s="541"/>
      <c r="AA96" s="541"/>
      <c r="AB96" s="541"/>
      <c r="AC96" s="541"/>
      <c r="AD96" s="541"/>
      <c r="AE96" s="541"/>
      <c r="AF96" s="541"/>
      <c r="AG96" s="541"/>
      <c r="AH96" s="541"/>
      <c r="AI96" s="541"/>
    </row>
    <row r="97" spans="1:40" ht="15" customHeight="1">
      <c r="A97" s="898"/>
      <c r="B97" s="898"/>
      <c r="C97" s="693"/>
      <c r="D97" s="693"/>
      <c r="E97" s="693"/>
      <c r="F97" s="693"/>
      <c r="G97" s="690"/>
      <c r="H97" s="690"/>
      <c r="I97" s="665"/>
      <c r="J97" s="85"/>
      <c r="K97" s="695">
        <v>1</v>
      </c>
      <c r="L97" s="512"/>
      <c r="M97" s="149" t="s">
        <v>18</v>
      </c>
      <c r="N97" s="149"/>
      <c r="O97" s="513"/>
      <c r="P97" s="513"/>
      <c r="Q97" s="513"/>
      <c r="R97" s="531"/>
      <c r="S97" s="162"/>
      <c r="T97" s="526"/>
      <c r="U97" s="149"/>
      <c r="V97" s="162"/>
      <c r="W97" s="523"/>
      <c r="X97" s="541"/>
      <c r="Y97" s="541"/>
      <c r="Z97" s="541"/>
      <c r="AA97" s="541"/>
      <c r="AB97" s="541"/>
      <c r="AC97" s="541"/>
      <c r="AD97" s="541"/>
      <c r="AE97" s="541"/>
      <c r="AF97" s="541"/>
      <c r="AG97" s="541"/>
      <c r="AH97" s="541"/>
      <c r="AI97" s="541"/>
    </row>
    <row r="98" spans="1:40" ht="15" customHeight="1">
      <c r="A98" s="898"/>
      <c r="B98" s="693"/>
      <c r="C98" s="693"/>
      <c r="D98" s="693"/>
      <c r="E98" s="693"/>
      <c r="F98" s="693"/>
      <c r="G98" s="690"/>
      <c r="H98" s="690"/>
      <c r="I98" s="655"/>
      <c r="J98" s="85"/>
      <c r="K98" s="695">
        <v>1</v>
      </c>
      <c r="L98" s="512"/>
      <c r="M98" s="155" t="s">
        <v>19</v>
      </c>
      <c r="N98" s="149"/>
      <c r="O98" s="513"/>
      <c r="P98" s="513"/>
      <c r="Q98" s="513"/>
      <c r="R98" s="531"/>
      <c r="S98" s="162"/>
      <c r="T98" s="526"/>
      <c r="U98" s="149"/>
      <c r="V98" s="162"/>
      <c r="W98" s="523"/>
      <c r="X98" s="541"/>
      <c r="Y98" s="541"/>
      <c r="Z98" s="541"/>
      <c r="AA98" s="541"/>
      <c r="AB98" s="541"/>
      <c r="AC98" s="541"/>
      <c r="AD98" s="541"/>
      <c r="AE98" s="541"/>
      <c r="AF98" s="541"/>
      <c r="AG98" s="541"/>
      <c r="AH98" s="541"/>
      <c r="AI98" s="541"/>
    </row>
    <row r="99" spans="1:40" ht="15" customHeight="1">
      <c r="L99" s="482"/>
      <c r="M99" s="165" t="s">
        <v>309</v>
      </c>
      <c r="N99" s="149"/>
      <c r="O99" s="513"/>
      <c r="P99" s="513"/>
      <c r="Q99" s="513"/>
      <c r="R99" s="531"/>
      <c r="S99" s="162"/>
      <c r="T99" s="526"/>
      <c r="U99" s="149"/>
      <c r="V99" s="162"/>
      <c r="W99" s="523"/>
      <c r="X99" s="541"/>
      <c r="Y99" s="541"/>
      <c r="Z99" s="541"/>
      <c r="AA99" s="541"/>
      <c r="AB99" s="541"/>
      <c r="AC99" s="541"/>
      <c r="AD99" s="541"/>
      <c r="AE99" s="541"/>
      <c r="AF99" s="541"/>
      <c r="AG99" s="541"/>
      <c r="AH99" s="541"/>
      <c r="AI99" s="541"/>
    </row>
    <row r="100" spans="1:40" s="261" customFormat="1" ht="15" customHeight="1">
      <c r="A100" s="548"/>
      <c r="B100" s="548"/>
      <c r="C100" s="548"/>
      <c r="D100" s="548"/>
      <c r="E100" s="548"/>
      <c r="F100" s="548"/>
      <c r="G100" s="547"/>
      <c r="H100" s="548"/>
      <c r="I100" s="599"/>
      <c r="J100" s="600"/>
      <c r="L100" s="281"/>
      <c r="M100" s="594"/>
      <c r="N100" s="595"/>
      <c r="O100" s="596"/>
      <c r="P100" s="596"/>
      <c r="Q100" s="596"/>
      <c r="R100" s="597"/>
      <c r="S100" s="153"/>
      <c r="T100" s="598"/>
      <c r="U100" s="595"/>
      <c r="V100" s="153"/>
      <c r="W100" s="153"/>
      <c r="X100" s="548"/>
      <c r="Y100" s="548"/>
      <c r="Z100" s="548"/>
      <c r="AA100" s="548"/>
      <c r="AB100" s="548"/>
      <c r="AC100" s="548"/>
      <c r="AD100" s="548"/>
      <c r="AE100" s="548"/>
      <c r="AF100" s="548"/>
      <c r="AG100" s="548"/>
      <c r="AH100" s="548"/>
      <c r="AI100" s="548"/>
    </row>
    <row r="101" spans="1:40" s="35" customFormat="1" ht="17.100000000000001" customHeight="1">
      <c r="G101" s="35" t="s">
        <v>13</v>
      </c>
      <c r="I101" s="35" t="s">
        <v>68</v>
      </c>
      <c r="V101" s="158"/>
    </row>
    <row r="102" spans="1:40" ht="17.100000000000001" customHeight="1">
      <c r="X102" s="43"/>
      <c r="Y102" s="43"/>
      <c r="Z102" s="43"/>
    </row>
    <row r="103" spans="1:40" s="36" customFormat="1" ht="22.5">
      <c r="A103" s="898">
        <v>1</v>
      </c>
      <c r="B103" s="760"/>
      <c r="C103" s="760"/>
      <c r="D103" s="760"/>
      <c r="E103" s="761"/>
      <c r="F103" s="762"/>
      <c r="G103" s="760"/>
      <c r="H103" s="760"/>
      <c r="I103"/>
      <c r="J103" s="86"/>
      <c r="K103" s="86"/>
      <c r="L103" s="546">
        <f>mergeValue(A103)</f>
        <v>1</v>
      </c>
      <c r="M103" s="564" t="s">
        <v>20</v>
      </c>
      <c r="N103" s="536"/>
      <c r="O103" s="948"/>
      <c r="P103" s="949"/>
      <c r="Q103" s="949"/>
      <c r="R103" s="949"/>
      <c r="S103" s="949"/>
      <c r="T103" s="949"/>
      <c r="U103" s="949"/>
      <c r="V103" s="949"/>
      <c r="W103" s="949"/>
      <c r="X103" s="949"/>
      <c r="Y103" s="949"/>
      <c r="Z103" s="949"/>
      <c r="AA103" s="950"/>
      <c r="AB103" s="413" t="s">
        <v>477</v>
      </c>
      <c r="AC103" s="539"/>
      <c r="AD103" s="539"/>
      <c r="AE103" s="539"/>
      <c r="AF103" s="539"/>
      <c r="AG103" s="539"/>
      <c r="AH103" s="539"/>
      <c r="AI103" s="539"/>
      <c r="AJ103" s="539"/>
      <c r="AK103" s="539"/>
      <c r="AL103" s="539"/>
      <c r="AM103" s="539"/>
      <c r="AN103" s="539"/>
    </row>
    <row r="104" spans="1:40" s="36" customFormat="1" ht="22.5">
      <c r="A104" s="898"/>
      <c r="B104" s="898">
        <v>1</v>
      </c>
      <c r="C104" s="760"/>
      <c r="D104" s="760"/>
      <c r="E104" s="762"/>
      <c r="F104" s="762"/>
      <c r="G104" s="760"/>
      <c r="H104" s="760"/>
      <c r="I104" s="721"/>
      <c r="J104" s="47"/>
      <c r="L104" s="546" t="str">
        <f>mergeValue(A104) &amp;"."&amp; mergeValue(B104)</f>
        <v>1.1</v>
      </c>
      <c r="M104" s="514" t="s">
        <v>16</v>
      </c>
      <c r="N104" s="536"/>
      <c r="O104" s="948"/>
      <c r="P104" s="949"/>
      <c r="Q104" s="949"/>
      <c r="R104" s="949"/>
      <c r="S104" s="949"/>
      <c r="T104" s="949"/>
      <c r="U104" s="949"/>
      <c r="V104" s="949"/>
      <c r="W104" s="949"/>
      <c r="X104" s="949"/>
      <c r="Y104" s="949"/>
      <c r="Z104" s="949"/>
      <c r="AA104" s="950"/>
      <c r="AB104" s="413" t="s">
        <v>478</v>
      </c>
      <c r="AC104" s="539"/>
      <c r="AD104" s="539"/>
      <c r="AE104" s="539"/>
      <c r="AF104" s="539"/>
      <c r="AG104" s="539"/>
      <c r="AH104" s="539"/>
      <c r="AI104" s="539"/>
      <c r="AJ104" s="539"/>
      <c r="AK104" s="539"/>
      <c r="AL104" s="539"/>
      <c r="AM104" s="539"/>
      <c r="AN104" s="539"/>
    </row>
    <row r="105" spans="1:40" s="36" customFormat="1" ht="22.5">
      <c r="A105" s="898"/>
      <c r="B105" s="898"/>
      <c r="C105" s="898">
        <v>1</v>
      </c>
      <c r="D105" s="760"/>
      <c r="E105" s="762"/>
      <c r="F105" s="762"/>
      <c r="G105" s="760"/>
      <c r="H105" s="760"/>
      <c r="I105" s="721"/>
      <c r="J105" s="47"/>
      <c r="L105" s="546" t="str">
        <f>mergeValue(A105) &amp;"."&amp; mergeValue(B105)&amp;"."&amp; mergeValue(C105)</f>
        <v>1.1.1</v>
      </c>
      <c r="M105" s="515" t="s">
        <v>7</v>
      </c>
      <c r="N105" s="536"/>
      <c r="O105" s="948"/>
      <c r="P105" s="949"/>
      <c r="Q105" s="949"/>
      <c r="R105" s="949"/>
      <c r="S105" s="949"/>
      <c r="T105" s="949"/>
      <c r="U105" s="949"/>
      <c r="V105" s="949"/>
      <c r="W105" s="949"/>
      <c r="X105" s="949"/>
      <c r="Y105" s="949"/>
      <c r="Z105" s="949"/>
      <c r="AA105" s="950"/>
      <c r="AB105" s="413" t="s">
        <v>635</v>
      </c>
      <c r="AC105" s="539"/>
      <c r="AD105" s="539"/>
      <c r="AE105" s="539"/>
      <c r="AF105" s="539"/>
      <c r="AG105" s="539"/>
      <c r="AH105" s="539"/>
      <c r="AI105" s="539"/>
      <c r="AJ105" s="539"/>
      <c r="AK105" s="539"/>
      <c r="AL105" s="539"/>
      <c r="AM105" s="539"/>
      <c r="AN105" s="539"/>
    </row>
    <row r="106" spans="1:40" s="36" customFormat="1" ht="22.5">
      <c r="A106" s="898"/>
      <c r="B106" s="898"/>
      <c r="C106" s="898"/>
      <c r="D106" s="898">
        <v>1</v>
      </c>
      <c r="E106" s="762"/>
      <c r="F106" s="762"/>
      <c r="G106" s="760"/>
      <c r="H106" s="760"/>
      <c r="I106" s="721"/>
      <c r="J106" s="47"/>
      <c r="L106" s="546" t="str">
        <f>mergeValue(A106) &amp;"."&amp; mergeValue(B106)&amp;"."&amp; mergeValue(C106)&amp;"."&amp; mergeValue(D106)</f>
        <v>1.1.1.1</v>
      </c>
      <c r="M106" s="516" t="s">
        <v>22</v>
      </c>
      <c r="N106" s="536"/>
      <c r="O106" s="948"/>
      <c r="P106" s="949"/>
      <c r="Q106" s="949"/>
      <c r="R106" s="949"/>
      <c r="S106" s="949"/>
      <c r="T106" s="949"/>
      <c r="U106" s="949"/>
      <c r="V106" s="949"/>
      <c r="W106" s="949"/>
      <c r="X106" s="949"/>
      <c r="Y106" s="949"/>
      <c r="Z106" s="949"/>
      <c r="AA106" s="950"/>
      <c r="AB106" s="413" t="s">
        <v>636</v>
      </c>
      <c r="AC106" s="539"/>
      <c r="AD106" s="539"/>
      <c r="AE106" s="539"/>
      <c r="AF106" s="539"/>
      <c r="AG106" s="539"/>
      <c r="AH106" s="539"/>
      <c r="AI106" s="539"/>
      <c r="AJ106" s="539"/>
      <c r="AK106" s="539"/>
      <c r="AL106" s="539"/>
      <c r="AM106" s="539"/>
      <c r="AN106" s="539"/>
    </row>
    <row r="107" spans="1:40" s="36" customFormat="1" ht="0.2" customHeight="1">
      <c r="A107" s="898"/>
      <c r="B107" s="898"/>
      <c r="C107" s="898"/>
      <c r="D107" s="898"/>
      <c r="E107" s="898">
        <v>1</v>
      </c>
      <c r="F107" s="762"/>
      <c r="G107" s="760"/>
      <c r="H107" s="760"/>
      <c r="I107" s="125"/>
      <c r="J107" s="47"/>
      <c r="L107" s="546"/>
      <c r="M107" s="518"/>
      <c r="N107" s="196"/>
      <c r="O107" s="951"/>
      <c r="P107" s="952"/>
      <c r="Q107" s="952"/>
      <c r="R107" s="952"/>
      <c r="S107" s="952"/>
      <c r="T107" s="952"/>
      <c r="U107" s="952"/>
      <c r="V107" s="952"/>
      <c r="W107" s="952"/>
      <c r="X107" s="952"/>
      <c r="Y107" s="952"/>
      <c r="Z107" s="952"/>
      <c r="AA107" s="953"/>
      <c r="AB107" s="413"/>
      <c r="AC107" s="539"/>
      <c r="AD107" s="539"/>
      <c r="AE107" s="539"/>
      <c r="AF107" s="539"/>
      <c r="AG107" s="539"/>
      <c r="AH107" s="539"/>
      <c r="AI107" s="539"/>
      <c r="AJ107" s="539"/>
      <c r="AK107" s="539"/>
      <c r="AL107" s="539"/>
      <c r="AM107" s="539"/>
      <c r="AN107" s="539"/>
    </row>
    <row r="108" spans="1:40" s="36" customFormat="1" ht="90">
      <c r="A108" s="898"/>
      <c r="B108" s="898"/>
      <c r="C108" s="898"/>
      <c r="D108" s="898"/>
      <c r="E108" s="898"/>
      <c r="F108" s="898">
        <v>1</v>
      </c>
      <c r="G108" s="760"/>
      <c r="H108" s="760"/>
      <c r="I108" s="920"/>
      <c r="J108" s="47"/>
      <c r="L108" s="546" t="str">
        <f>mergeValue(A108) &amp;"."&amp; mergeValue(B108)&amp;"."&amp; mergeValue(C108)&amp;"."&amp; mergeValue(D108)&amp;"."&amp; mergeValue(F108)</f>
        <v>1.1.1.1.1</v>
      </c>
      <c r="M108" s="519" t="s">
        <v>10</v>
      </c>
      <c r="N108" s="196"/>
      <c r="O108" s="901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3"/>
      <c r="AB108" s="413" t="s">
        <v>637</v>
      </c>
      <c r="AC108" s="539"/>
      <c r="AD108" s="543" t="str">
        <f>strCheckUnique(AE108:AE113)</f>
        <v/>
      </c>
      <c r="AE108" s="539"/>
      <c r="AF108" s="543"/>
      <c r="AG108" s="539"/>
      <c r="AH108" s="539"/>
      <c r="AI108" s="539"/>
      <c r="AJ108" s="539"/>
      <c r="AK108" s="539"/>
      <c r="AL108" s="539"/>
      <c r="AM108" s="539"/>
      <c r="AN108" s="539"/>
    </row>
    <row r="109" spans="1:40" s="36" customFormat="1" ht="135">
      <c r="A109" s="898"/>
      <c r="B109" s="898"/>
      <c r="C109" s="898"/>
      <c r="D109" s="898"/>
      <c r="E109" s="898"/>
      <c r="F109" s="898"/>
      <c r="G109" s="898">
        <v>1</v>
      </c>
      <c r="H109" s="760"/>
      <c r="I109" s="920"/>
      <c r="J109" s="921"/>
      <c r="K109" s="232"/>
      <c r="L109" s="546" t="str">
        <f>mergeValue(A109) &amp;"."&amp; mergeValue(B109)&amp;"."&amp; mergeValue(C109)&amp;"."&amp; mergeValue(D109)&amp;"."&amp; mergeValue(F109)&amp;"."&amp; mergeValue(G109)</f>
        <v>1.1.1.1.1.1</v>
      </c>
      <c r="M109" s="752" t="s">
        <v>652</v>
      </c>
      <c r="N109" s="565"/>
      <c r="O109" s="525"/>
      <c r="P109" s="525"/>
      <c r="Q109" s="525"/>
      <c r="R109" s="483"/>
      <c r="S109" s="773"/>
      <c r="T109" s="483"/>
      <c r="U109" s="773"/>
      <c r="V109" s="538" t="str">
        <f>W109 &amp; "-" &amp; Y109</f>
        <v>-</v>
      </c>
      <c r="W109" s="905"/>
      <c r="X109" s="894" t="s">
        <v>84</v>
      </c>
      <c r="Y109" s="905"/>
      <c r="Z109" s="894" t="s">
        <v>84</v>
      </c>
      <c r="AA109" s="107"/>
      <c r="AB109" s="413" t="s">
        <v>670</v>
      </c>
      <c r="AC109" s="539" t="str">
        <f>strCheckDate(O109:AA109)</f>
        <v/>
      </c>
      <c r="AD109" s="543"/>
      <c r="AE109" s="543" t="str">
        <f>IF(M109="","",M109 )</f>
        <v>горячая вода в системе централизованного теплоснабжения на горячее водоснабжение</v>
      </c>
      <c r="AF109" s="543"/>
      <c r="AG109" s="543"/>
      <c r="AH109" s="543"/>
      <c r="AI109" s="539"/>
      <c r="AJ109" s="539"/>
      <c r="AK109" s="539"/>
      <c r="AL109" s="539"/>
      <c r="AM109" s="539"/>
      <c r="AN109" s="539"/>
    </row>
    <row r="110" spans="1:40" s="36" customFormat="1" ht="102.75" customHeight="1">
      <c r="A110" s="898"/>
      <c r="B110" s="898"/>
      <c r="C110" s="898"/>
      <c r="D110" s="898"/>
      <c r="E110" s="898"/>
      <c r="F110" s="898"/>
      <c r="G110" s="898"/>
      <c r="H110" s="760">
        <v>1</v>
      </c>
      <c r="I110" s="920"/>
      <c r="J110" s="921"/>
      <c r="K110" s="232"/>
      <c r="L110" s="546" t="str">
        <f>mergeValue(A110) &amp;"."&amp; mergeValue(B110)&amp;"."&amp; mergeValue(C110)&amp;"."&amp; mergeValue(D110)&amp;"."&amp; mergeValue(F110)&amp;"."&amp; mergeValue(G110)&amp;"."&amp; mergeValue(H110)</f>
        <v>1.1.1.1.1.1.1</v>
      </c>
      <c r="M110" s="753"/>
      <c r="N110" s="484"/>
      <c r="O110" s="525"/>
      <c r="P110" s="525"/>
      <c r="Q110" s="525"/>
      <c r="R110" s="483"/>
      <c r="S110" s="773"/>
      <c r="T110" s="483"/>
      <c r="U110" s="773"/>
      <c r="V110" s="538" t="str">
        <f>W110 &amp; "-" &amp; Y110</f>
        <v>-</v>
      </c>
      <c r="W110" s="905"/>
      <c r="X110" s="894"/>
      <c r="Y110" s="905"/>
      <c r="Z110" s="894"/>
      <c r="AA110" s="588"/>
      <c r="AB110" s="868" t="s">
        <v>671</v>
      </c>
      <c r="AC110" s="539" t="str">
        <f>strCheckDate(O110:AA110)</f>
        <v/>
      </c>
      <c r="AD110" s="539"/>
      <c r="AE110" s="539"/>
      <c r="AF110" s="543"/>
      <c r="AG110" s="539"/>
      <c r="AH110" s="539"/>
      <c r="AI110" s="539"/>
      <c r="AJ110" s="539"/>
      <c r="AK110" s="539"/>
      <c r="AL110" s="539"/>
      <c r="AM110" s="539"/>
      <c r="AN110" s="539"/>
    </row>
    <row r="111" spans="1:40" s="36" customFormat="1" ht="0.2" customHeight="1">
      <c r="A111" s="898"/>
      <c r="B111" s="898"/>
      <c r="C111" s="898"/>
      <c r="D111" s="898"/>
      <c r="E111" s="898"/>
      <c r="F111" s="898"/>
      <c r="G111" s="898"/>
      <c r="H111" s="760"/>
      <c r="I111" s="920"/>
      <c r="J111" s="921"/>
      <c r="K111" s="232"/>
      <c r="L111" s="293"/>
      <c r="M111" s="565"/>
      <c r="N111" s="565"/>
      <c r="O111" s="525"/>
      <c r="P111" s="483"/>
      <c r="Q111" s="483"/>
      <c r="R111" s="483"/>
      <c r="S111" s="483"/>
      <c r="T111" s="483"/>
      <c r="U111" s="522"/>
      <c r="V111" s="538"/>
      <c r="W111" s="893"/>
      <c r="X111" s="894"/>
      <c r="Y111" s="893"/>
      <c r="Z111" s="894"/>
      <c r="AA111" s="107"/>
      <c r="AB111" s="868"/>
      <c r="AC111" s="539"/>
      <c r="AD111" s="539"/>
      <c r="AE111" s="539"/>
      <c r="AF111" s="543">
        <f ca="1">OFFSET(AF111,-1,0)</f>
        <v>0</v>
      </c>
      <c r="AG111" s="539"/>
      <c r="AH111" s="539"/>
      <c r="AI111" s="539"/>
      <c r="AJ111" s="539"/>
      <c r="AK111" s="539"/>
      <c r="AL111" s="539"/>
      <c r="AM111" s="539"/>
      <c r="AN111" s="539"/>
    </row>
    <row r="112" spans="1:40" ht="15" customHeight="1">
      <c r="A112" s="898"/>
      <c r="B112" s="898"/>
      <c r="C112" s="898"/>
      <c r="D112" s="898"/>
      <c r="E112" s="898"/>
      <c r="F112" s="898"/>
      <c r="G112" s="898"/>
      <c r="H112" s="760"/>
      <c r="I112" s="920"/>
      <c r="J112" s="921"/>
      <c r="K112" s="157"/>
      <c r="L112" s="512"/>
      <c r="M112" s="521" t="s">
        <v>41</v>
      </c>
      <c r="N112" s="517"/>
      <c r="O112" s="513"/>
      <c r="P112" s="513"/>
      <c r="Q112" s="513"/>
      <c r="R112" s="513"/>
      <c r="S112" s="513"/>
      <c r="T112" s="513"/>
      <c r="U112" s="513"/>
      <c r="V112" s="513"/>
      <c r="W112" s="526"/>
      <c r="X112" s="162"/>
      <c r="Y112" s="526"/>
      <c r="Z112" s="517"/>
      <c r="AA112" s="523"/>
      <c r="AB112" s="868"/>
      <c r="AC112" s="541"/>
      <c r="AD112" s="541"/>
      <c r="AE112" s="541"/>
      <c r="AF112" s="541"/>
      <c r="AG112" s="541"/>
      <c r="AH112" s="541"/>
      <c r="AI112" s="541"/>
      <c r="AJ112" s="541"/>
      <c r="AK112" s="541"/>
      <c r="AL112" s="541"/>
      <c r="AM112" s="541"/>
      <c r="AN112" s="541"/>
    </row>
    <row r="113" spans="1:40" ht="15" customHeight="1">
      <c r="A113" s="898"/>
      <c r="B113" s="898"/>
      <c r="C113" s="898"/>
      <c r="D113" s="898"/>
      <c r="E113" s="898"/>
      <c r="F113" s="898"/>
      <c r="G113" s="760"/>
      <c r="H113" s="760"/>
      <c r="I113" s="920"/>
      <c r="J113" s="724"/>
      <c r="K113" s="157"/>
      <c r="L113" s="512"/>
      <c r="M113" s="520" t="s">
        <v>25</v>
      </c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3"/>
      <c r="AC113" s="541"/>
      <c r="AD113" s="541"/>
      <c r="AE113" s="541"/>
      <c r="AF113" s="541"/>
      <c r="AG113" s="541"/>
      <c r="AH113" s="541"/>
      <c r="AI113" s="541"/>
      <c r="AJ113" s="541"/>
      <c r="AK113" s="541"/>
      <c r="AL113" s="541"/>
      <c r="AM113" s="541"/>
      <c r="AN113" s="541"/>
    </row>
    <row r="114" spans="1:40" ht="15" customHeight="1">
      <c r="A114" s="898"/>
      <c r="B114" s="898"/>
      <c r="C114" s="898"/>
      <c r="D114" s="898"/>
      <c r="E114" s="898"/>
      <c r="F114" s="763"/>
      <c r="G114" s="760"/>
      <c r="H114" s="760"/>
      <c r="I114" s="125"/>
      <c r="J114" s="85"/>
      <c r="K114" s="157"/>
      <c r="L114" s="512"/>
      <c r="M114" s="517" t="s">
        <v>11</v>
      </c>
      <c r="N114" s="150"/>
      <c r="O114" s="513"/>
      <c r="P114" s="513"/>
      <c r="Q114" s="513"/>
      <c r="R114" s="513"/>
      <c r="S114" s="513"/>
      <c r="T114" s="513"/>
      <c r="U114" s="513"/>
      <c r="V114" s="513"/>
      <c r="W114" s="531"/>
      <c r="X114" s="162"/>
      <c r="Y114" s="526"/>
      <c r="Z114" s="150"/>
      <c r="AA114" s="162"/>
      <c r="AB114" s="523"/>
      <c r="AC114" s="541"/>
      <c r="AD114" s="541"/>
      <c r="AE114" s="541"/>
      <c r="AF114" s="541"/>
      <c r="AG114" s="541"/>
      <c r="AH114" s="541"/>
      <c r="AI114" s="541"/>
      <c r="AJ114" s="541"/>
      <c r="AK114" s="541"/>
      <c r="AL114" s="541"/>
      <c r="AM114" s="541"/>
      <c r="AN114" s="541"/>
    </row>
    <row r="115" spans="1:40" ht="0.2" customHeight="1">
      <c r="A115" s="898"/>
      <c r="B115" s="898"/>
      <c r="C115" s="898"/>
      <c r="D115" s="762"/>
      <c r="E115" s="763"/>
      <c r="F115" s="763"/>
      <c r="G115" s="760"/>
      <c r="H115" s="760"/>
      <c r="I115" s="758"/>
      <c r="J115" s="85"/>
      <c r="L115" s="512"/>
      <c r="M115" s="517"/>
      <c r="N115" s="517"/>
      <c r="O115" s="517"/>
      <c r="P115" s="517"/>
      <c r="Q115" s="517"/>
      <c r="R115" s="517"/>
      <c r="S115" s="517"/>
      <c r="T115" s="517"/>
      <c r="U115" s="517"/>
      <c r="V115" s="517"/>
      <c r="W115" s="517"/>
      <c r="X115" s="517"/>
      <c r="Y115" s="517"/>
      <c r="Z115" s="517"/>
      <c r="AA115" s="517"/>
      <c r="AB115" s="523"/>
      <c r="AC115" s="541"/>
      <c r="AD115" s="541"/>
      <c r="AE115" s="541"/>
      <c r="AF115" s="541"/>
      <c r="AG115" s="541"/>
      <c r="AH115" s="541"/>
      <c r="AI115" s="541"/>
      <c r="AJ115" s="541"/>
      <c r="AK115" s="541"/>
      <c r="AL115" s="541"/>
      <c r="AM115" s="541"/>
      <c r="AN115" s="541"/>
    </row>
    <row r="116" spans="1:40" ht="15" customHeight="1">
      <c r="A116" s="898"/>
      <c r="B116" s="898"/>
      <c r="C116" s="898"/>
      <c r="D116" s="764"/>
      <c r="E116" s="764"/>
      <c r="F116" s="764"/>
      <c r="G116" s="765"/>
      <c r="H116" s="764"/>
      <c r="I116" s="157"/>
      <c r="J116" s="85"/>
      <c r="K116" s="157"/>
      <c r="L116" s="512"/>
      <c r="M116" s="150" t="s">
        <v>17</v>
      </c>
      <c r="N116" s="149"/>
      <c r="O116" s="513"/>
      <c r="P116" s="513"/>
      <c r="Q116" s="513"/>
      <c r="R116" s="513"/>
      <c r="S116" s="513"/>
      <c r="T116" s="513"/>
      <c r="U116" s="513"/>
      <c r="V116" s="513"/>
      <c r="W116" s="531"/>
      <c r="X116" s="162"/>
      <c r="Y116" s="526"/>
      <c r="Z116" s="149"/>
      <c r="AA116" s="162"/>
      <c r="AB116" s="523"/>
      <c r="AC116" s="541"/>
      <c r="AD116" s="541"/>
      <c r="AE116" s="541"/>
      <c r="AF116" s="541"/>
      <c r="AG116" s="541"/>
      <c r="AH116" s="541"/>
      <c r="AI116" s="541"/>
      <c r="AJ116" s="541"/>
      <c r="AK116" s="541"/>
      <c r="AL116" s="541"/>
      <c r="AM116" s="541"/>
      <c r="AN116" s="541"/>
    </row>
    <row r="117" spans="1:40" ht="15" customHeight="1">
      <c r="A117" s="898"/>
      <c r="B117" s="898"/>
      <c r="C117" s="764"/>
      <c r="D117" s="764"/>
      <c r="E117" s="764"/>
      <c r="F117" s="764"/>
      <c r="G117" s="765"/>
      <c r="H117" s="764"/>
      <c r="I117" s="157"/>
      <c r="J117" s="85"/>
      <c r="K117" s="157"/>
      <c r="L117" s="512"/>
      <c r="M117" s="149" t="s">
        <v>18</v>
      </c>
      <c r="N117" s="149"/>
      <c r="O117" s="513"/>
      <c r="P117" s="513"/>
      <c r="Q117" s="513"/>
      <c r="R117" s="513"/>
      <c r="S117" s="513"/>
      <c r="T117" s="513"/>
      <c r="U117" s="513"/>
      <c r="V117" s="513"/>
      <c r="W117" s="531"/>
      <c r="X117" s="162"/>
      <c r="Y117" s="526"/>
      <c r="Z117" s="149"/>
      <c r="AA117" s="162"/>
      <c r="AB117" s="523"/>
      <c r="AC117" s="541"/>
      <c r="AD117" s="541"/>
      <c r="AE117" s="541"/>
      <c r="AF117" s="541"/>
      <c r="AG117" s="541"/>
      <c r="AH117" s="541"/>
      <c r="AI117" s="541"/>
      <c r="AJ117" s="541"/>
      <c r="AK117" s="541"/>
      <c r="AL117" s="541"/>
      <c r="AM117" s="541"/>
      <c r="AN117" s="541"/>
    </row>
    <row r="118" spans="1:40" ht="15" customHeight="1">
      <c r="A118" s="898"/>
      <c r="B118" s="764"/>
      <c r="C118" s="764"/>
      <c r="D118" s="764"/>
      <c r="E118" s="764"/>
      <c r="F118" s="764"/>
      <c r="G118" s="765"/>
      <c r="H118" s="764"/>
      <c r="I118" s="157"/>
      <c r="J118" s="85"/>
      <c r="K118" s="157"/>
      <c r="L118" s="512"/>
      <c r="M118" s="155" t="s">
        <v>19</v>
      </c>
      <c r="N118" s="149"/>
      <c r="O118" s="513"/>
      <c r="P118" s="513"/>
      <c r="Q118" s="513"/>
      <c r="R118" s="513"/>
      <c r="S118" s="513"/>
      <c r="T118" s="513"/>
      <c r="U118" s="513"/>
      <c r="V118" s="513"/>
      <c r="W118" s="531"/>
      <c r="X118" s="162"/>
      <c r="Y118" s="526"/>
      <c r="Z118" s="149"/>
      <c r="AA118" s="162"/>
      <c r="AB118" s="523"/>
      <c r="AC118" s="541"/>
      <c r="AD118" s="541"/>
      <c r="AE118" s="541"/>
      <c r="AF118" s="541"/>
      <c r="AG118" s="541"/>
      <c r="AH118" s="541"/>
      <c r="AI118" s="541"/>
      <c r="AJ118" s="541"/>
      <c r="AK118" s="541"/>
      <c r="AL118" s="541"/>
      <c r="AM118" s="541"/>
      <c r="AN118" s="541"/>
    </row>
    <row r="119" spans="1:40" ht="15" customHeight="1">
      <c r="A119" s="758"/>
      <c r="B119" s="758"/>
      <c r="C119" s="758"/>
      <c r="D119" s="758"/>
      <c r="E119" s="758"/>
      <c r="F119" s="758"/>
      <c r="G119" s="766"/>
      <c r="H119" s="758"/>
      <c r="I119" s="712"/>
      <c r="J119" s="85"/>
      <c r="L119" s="512"/>
      <c r="M119" s="165" t="s">
        <v>309</v>
      </c>
      <c r="N119" s="149"/>
      <c r="O119" s="513"/>
      <c r="P119" s="513"/>
      <c r="Q119" s="513"/>
      <c r="R119" s="513"/>
      <c r="S119" s="513"/>
      <c r="T119" s="513"/>
      <c r="U119" s="513"/>
      <c r="V119" s="513"/>
      <c r="W119" s="531"/>
      <c r="X119" s="162"/>
      <c r="Y119" s="526"/>
      <c r="Z119" s="149"/>
      <c r="AA119" s="162"/>
      <c r="AB119" s="523"/>
      <c r="AC119" s="541"/>
      <c r="AD119" s="541"/>
      <c r="AE119" s="541"/>
      <c r="AF119" s="541"/>
      <c r="AG119" s="541"/>
      <c r="AH119" s="541"/>
      <c r="AI119" s="541"/>
      <c r="AJ119" s="541"/>
      <c r="AK119" s="541"/>
      <c r="AL119" s="541"/>
      <c r="AM119" s="541"/>
      <c r="AN119" s="541"/>
    </row>
    <row r="120" spans="1:40" s="36" customFormat="1" ht="102.75" customHeight="1">
      <c r="G120" s="696"/>
      <c r="H120" s="697">
        <v>1</v>
      </c>
      <c r="I120" s="655"/>
      <c r="J120" s="85"/>
      <c r="K120" s="232"/>
      <c r="L120" s="546" t="str">
        <f>mergeValue(A120) &amp;"."&amp; mergeValue(B120)&amp;"."&amp; mergeValue(C120)&amp;"."&amp; mergeValue(D120)&amp;"."&amp; mergeValue(F120)&amp;"."&amp; mergeValue(G120)&amp;"."&amp; mergeValue(H120)</f>
        <v>......1</v>
      </c>
      <c r="M120" s="753"/>
      <c r="N120" s="484"/>
      <c r="O120" s="525"/>
      <c r="P120" s="525"/>
      <c r="Q120" s="525"/>
      <c r="R120" s="483"/>
      <c r="S120" s="773"/>
      <c r="T120" s="483"/>
      <c r="U120" s="773"/>
      <c r="V120" s="603" t="str">
        <f>W120 &amp; "-" &amp; Y120</f>
        <v>-</v>
      </c>
      <c r="W120" s="601"/>
      <c r="X120" s="472" t="s">
        <v>85</v>
      </c>
      <c r="Y120" s="770"/>
      <c r="Z120" s="472" t="s">
        <v>85</v>
      </c>
      <c r="AA120" s="588"/>
      <c r="AB120" s="121"/>
      <c r="AC120" s="604" t="str">
        <f>strCheckDate(O120:AA120)</f>
        <v/>
      </c>
      <c r="AD120" s="604"/>
      <c r="AE120" s="604"/>
      <c r="AF120" s="606"/>
      <c r="AG120" s="604"/>
      <c r="AH120" s="604"/>
      <c r="AI120" s="604"/>
      <c r="AJ120" s="604"/>
      <c r="AK120" s="604"/>
      <c r="AL120" s="604"/>
      <c r="AM120" s="604"/>
      <c r="AN120" s="604"/>
    </row>
    <row r="123" spans="1:40" s="35" customFormat="1" ht="17.100000000000001" customHeight="1">
      <c r="G123" s="35" t="s">
        <v>13</v>
      </c>
      <c r="I123" s="35" t="s">
        <v>69</v>
      </c>
      <c r="U123" s="158"/>
    </row>
    <row r="124" spans="1:40" ht="17.100000000000001" customHeight="1">
      <c r="T124" s="122"/>
      <c r="U124" s="43"/>
    </row>
    <row r="125" spans="1:40" s="36" customFormat="1" ht="22.5">
      <c r="A125" s="898">
        <v>1</v>
      </c>
      <c r="B125" s="698"/>
      <c r="C125" s="698"/>
      <c r="D125" s="698"/>
      <c r="E125" s="699"/>
      <c r="F125" s="700"/>
      <c r="G125" s="700"/>
      <c r="H125" s="700"/>
      <c r="I125" s="226"/>
      <c r="J125" s="655"/>
      <c r="K125" s="661"/>
      <c r="L125" s="546">
        <f>mergeValue(A125)</f>
        <v>1</v>
      </c>
      <c r="M125" s="564" t="s">
        <v>20</v>
      </c>
      <c r="N125" s="536"/>
      <c r="O125" s="911"/>
      <c r="P125" s="911"/>
      <c r="Q125" s="911"/>
      <c r="R125" s="911"/>
      <c r="S125" s="911"/>
      <c r="T125" s="911"/>
      <c r="U125" s="911"/>
      <c r="V125" s="911"/>
      <c r="W125" s="413" t="s">
        <v>660</v>
      </c>
      <c r="X125" s="539"/>
      <c r="Y125" s="539"/>
      <c r="Z125" s="539"/>
      <c r="AA125" s="539"/>
      <c r="AB125" s="539"/>
      <c r="AC125" s="539"/>
      <c r="AD125" s="539"/>
      <c r="AE125" s="539"/>
      <c r="AF125" s="539"/>
      <c r="AG125" s="539"/>
      <c r="AH125" s="539"/>
    </row>
    <row r="126" spans="1:40" s="36" customFormat="1" ht="22.5">
      <c r="A126" s="898"/>
      <c r="B126" s="898">
        <v>1</v>
      </c>
      <c r="C126" s="698"/>
      <c r="D126" s="698"/>
      <c r="E126" s="700"/>
      <c r="F126" s="700"/>
      <c r="G126" s="700"/>
      <c r="H126" s="700"/>
      <c r="I126" s="654"/>
      <c r="J126" s="653"/>
      <c r="K126" s="656"/>
      <c r="L126" s="546" t="str">
        <f>mergeValue(A126) &amp;"."&amp; mergeValue(B126)</f>
        <v>1.1</v>
      </c>
      <c r="M126" s="514" t="s">
        <v>16</v>
      </c>
      <c r="N126" s="536"/>
      <c r="O126" s="911"/>
      <c r="P126" s="911"/>
      <c r="Q126" s="911"/>
      <c r="R126" s="911"/>
      <c r="S126" s="911"/>
      <c r="T126" s="911"/>
      <c r="U126" s="911"/>
      <c r="V126" s="911"/>
      <c r="W126" s="413" t="s">
        <v>478</v>
      </c>
      <c r="X126" s="539"/>
      <c r="Y126" s="539"/>
      <c r="Z126" s="539"/>
      <c r="AA126" s="539"/>
      <c r="AB126" s="539"/>
      <c r="AC126" s="539"/>
      <c r="AD126" s="539"/>
      <c r="AE126" s="539"/>
      <c r="AF126" s="539"/>
      <c r="AG126" s="539"/>
      <c r="AH126" s="539"/>
    </row>
    <row r="127" spans="1:40" s="36" customFormat="1" ht="22.5">
      <c r="A127" s="898"/>
      <c r="B127" s="898"/>
      <c r="C127" s="898">
        <v>1</v>
      </c>
      <c r="D127" s="698"/>
      <c r="E127" s="700"/>
      <c r="F127" s="700"/>
      <c r="G127" s="700"/>
      <c r="H127" s="700"/>
      <c r="I127" s="660"/>
      <c r="J127" s="653"/>
      <c r="K127" s="656"/>
      <c r="L127" s="546" t="str">
        <f>mergeValue(A127) &amp;"."&amp; mergeValue(B127)&amp;"."&amp; mergeValue(C127)</f>
        <v>1.1.1</v>
      </c>
      <c r="M127" s="515" t="s">
        <v>7</v>
      </c>
      <c r="N127" s="536"/>
      <c r="O127" s="911"/>
      <c r="P127" s="911"/>
      <c r="Q127" s="911"/>
      <c r="R127" s="911"/>
      <c r="S127" s="911"/>
      <c r="T127" s="911"/>
      <c r="U127" s="911"/>
      <c r="V127" s="911"/>
      <c r="W127" s="413" t="s">
        <v>635</v>
      </c>
      <c r="X127" s="539"/>
      <c r="Y127" s="539"/>
      <c r="Z127" s="539"/>
      <c r="AA127" s="539"/>
      <c r="AB127" s="539"/>
      <c r="AC127" s="539"/>
      <c r="AD127" s="539"/>
      <c r="AE127" s="539"/>
      <c r="AF127" s="539"/>
      <c r="AG127" s="539"/>
      <c r="AH127" s="539"/>
    </row>
    <row r="128" spans="1:40" s="36" customFormat="1" ht="22.5">
      <c r="A128" s="898"/>
      <c r="B128" s="898"/>
      <c r="C128" s="898"/>
      <c r="D128" s="898">
        <v>1</v>
      </c>
      <c r="E128" s="700"/>
      <c r="F128" s="700"/>
      <c r="G128" s="700"/>
      <c r="H128" s="700"/>
      <c r="I128" s="660"/>
      <c r="J128" s="653"/>
      <c r="K128" s="656"/>
      <c r="L128" s="546" t="str">
        <f>mergeValue(A128) &amp;"."&amp; mergeValue(B128)&amp;"."&amp; mergeValue(C128)&amp;"."&amp; mergeValue(D128)</f>
        <v>1.1.1.1</v>
      </c>
      <c r="M128" s="516" t="s">
        <v>22</v>
      </c>
      <c r="N128" s="536"/>
      <c r="O128" s="911"/>
      <c r="P128" s="911"/>
      <c r="Q128" s="911"/>
      <c r="R128" s="911"/>
      <c r="S128" s="911"/>
      <c r="T128" s="911"/>
      <c r="U128" s="911"/>
      <c r="V128" s="911"/>
      <c r="W128" s="413" t="s">
        <v>636</v>
      </c>
      <c r="X128" s="539"/>
      <c r="Y128" s="539"/>
      <c r="Z128" s="539"/>
      <c r="AA128" s="539"/>
      <c r="AB128" s="539"/>
      <c r="AC128" s="539"/>
      <c r="AD128" s="539"/>
      <c r="AE128" s="539"/>
      <c r="AF128" s="539"/>
      <c r="AG128" s="539"/>
      <c r="AH128" s="539"/>
    </row>
    <row r="129" spans="1:34" s="36" customFormat="1" ht="11.25" hidden="1" customHeight="1">
      <c r="A129" s="898"/>
      <c r="B129" s="898"/>
      <c r="C129" s="898"/>
      <c r="D129" s="898"/>
      <c r="E129" s="898">
        <v>1</v>
      </c>
      <c r="F129" s="700"/>
      <c r="G129" s="700"/>
      <c r="H129" s="698">
        <v>1</v>
      </c>
      <c r="I129" s="898">
        <v>1</v>
      </c>
      <c r="J129" s="700"/>
      <c r="K129" s="702"/>
      <c r="L129" s="546"/>
      <c r="M129" s="518"/>
      <c r="N129" s="196"/>
      <c r="O129" s="416"/>
      <c r="P129" s="416"/>
      <c r="Q129" s="416"/>
      <c r="R129" s="416"/>
      <c r="S129" s="416"/>
      <c r="T129" s="416"/>
      <c r="U129" s="416"/>
      <c r="V129" s="498"/>
      <c r="W129" s="522"/>
      <c r="X129" s="539"/>
      <c r="Y129" s="539"/>
      <c r="Z129" s="539"/>
      <c r="AA129" s="539"/>
      <c r="AB129" s="539"/>
      <c r="AC129" s="539"/>
      <c r="AD129" s="539"/>
      <c r="AE129" s="539"/>
      <c r="AF129" s="539"/>
      <c r="AG129" s="539"/>
      <c r="AH129" s="539"/>
    </row>
    <row r="130" spans="1:34" s="36" customFormat="1" ht="90">
      <c r="A130" s="898"/>
      <c r="B130" s="898"/>
      <c r="C130" s="898"/>
      <c r="D130" s="898"/>
      <c r="E130" s="898"/>
      <c r="F130" s="898">
        <v>1</v>
      </c>
      <c r="G130" s="698"/>
      <c r="H130" s="698"/>
      <c r="I130" s="898"/>
      <c r="J130" s="898">
        <v>1</v>
      </c>
      <c r="K130" s="703"/>
      <c r="L130" s="546" t="str">
        <f>mergeValue(A130) &amp;"."&amp; mergeValue(B130)&amp;"."&amp; mergeValue(C130)&amp;"."&amp; mergeValue(D130)&amp;"."&amp;  mergeValue(F130)</f>
        <v>1.1.1.1.1</v>
      </c>
      <c r="M130" s="519" t="s">
        <v>10</v>
      </c>
      <c r="N130" s="196"/>
      <c r="O130" s="900"/>
      <c r="P130" s="900"/>
      <c r="Q130" s="900"/>
      <c r="R130" s="900"/>
      <c r="S130" s="900"/>
      <c r="T130" s="900"/>
      <c r="U130" s="900"/>
      <c r="V130" s="900"/>
      <c r="W130" s="413" t="s">
        <v>637</v>
      </c>
      <c r="X130" s="539"/>
      <c r="Y130" s="543" t="str">
        <f>strCheckUnique(Z130:Z133)</f>
        <v/>
      </c>
      <c r="Z130" s="539"/>
      <c r="AA130" s="543"/>
      <c r="AB130" s="539"/>
      <c r="AC130" s="539"/>
      <c r="AD130" s="539"/>
      <c r="AE130" s="539"/>
      <c r="AF130" s="539"/>
      <c r="AG130" s="539"/>
      <c r="AH130" s="539"/>
    </row>
    <row r="131" spans="1:34" s="36" customFormat="1" ht="191.25" customHeight="1">
      <c r="A131" s="898"/>
      <c r="B131" s="898"/>
      <c r="C131" s="898"/>
      <c r="D131" s="898"/>
      <c r="E131" s="898"/>
      <c r="F131" s="898"/>
      <c r="G131" s="698">
        <v>1</v>
      </c>
      <c r="H131" s="698"/>
      <c r="I131" s="898"/>
      <c r="J131" s="898"/>
      <c r="K131" s="703">
        <v>1</v>
      </c>
      <c r="L131" s="546" t="str">
        <f>mergeValue(A131) &amp;"."&amp; mergeValue(B131)&amp;"."&amp; mergeValue(C131)&amp;"."&amp; mergeValue(D131)&amp;"."&amp; mergeValue(F131)&amp;"."&amp; mergeValue(G131)</f>
        <v>1.1.1.1.1.1</v>
      </c>
      <c r="M131" s="752"/>
      <c r="N131" s="540"/>
      <c r="O131" s="525"/>
      <c r="P131" s="525"/>
      <c r="Q131" s="772"/>
      <c r="R131" s="905"/>
      <c r="S131" s="894" t="s">
        <v>84</v>
      </c>
      <c r="T131" s="905"/>
      <c r="U131" s="894" t="s">
        <v>85</v>
      </c>
      <c r="V131" s="535"/>
      <c r="W131" s="868" t="s">
        <v>661</v>
      </c>
      <c r="X131" s="539" t="str">
        <f>strCheckDate(O132:V132)</f>
        <v/>
      </c>
      <c r="Y131" s="543"/>
      <c r="Z131" s="543" t="str">
        <f>IF(M131="","",M131 )</f>
        <v/>
      </c>
      <c r="AA131" s="543"/>
      <c r="AB131" s="543"/>
      <c r="AC131" s="543"/>
      <c r="AD131" s="539"/>
      <c r="AE131" s="539"/>
      <c r="AF131" s="539"/>
      <c r="AG131" s="539"/>
      <c r="AH131" s="539"/>
    </row>
    <row r="132" spans="1:34" s="36" customFormat="1" ht="0.2" customHeight="1">
      <c r="A132" s="898"/>
      <c r="B132" s="898"/>
      <c r="C132" s="898"/>
      <c r="D132" s="898"/>
      <c r="E132" s="898"/>
      <c r="F132" s="898"/>
      <c r="G132" s="698"/>
      <c r="H132" s="698"/>
      <c r="I132" s="898"/>
      <c r="J132" s="898"/>
      <c r="K132" s="703"/>
      <c r="L132" s="293"/>
      <c r="M132" s="565"/>
      <c r="N132" s="540"/>
      <c r="O132" s="525"/>
      <c r="P132" s="525"/>
      <c r="Q132" s="538" t="str">
        <f>R131 &amp; "-" &amp; T131</f>
        <v>-</v>
      </c>
      <c r="R132" s="893"/>
      <c r="S132" s="894"/>
      <c r="T132" s="893"/>
      <c r="U132" s="894"/>
      <c r="V132" s="535"/>
      <c r="W132" s="868"/>
      <c r="X132" s="539"/>
      <c r="Y132" s="539"/>
      <c r="Z132" s="539"/>
      <c r="AA132" s="539"/>
      <c r="AB132" s="539"/>
      <c r="AC132" s="539"/>
      <c r="AD132" s="539"/>
      <c r="AE132" s="539"/>
      <c r="AF132" s="539"/>
      <c r="AG132" s="539"/>
      <c r="AH132" s="539"/>
    </row>
    <row r="133" spans="1:34" ht="15" customHeight="1">
      <c r="A133" s="898"/>
      <c r="B133" s="898"/>
      <c r="C133" s="898"/>
      <c r="D133" s="898"/>
      <c r="E133" s="898"/>
      <c r="F133" s="898"/>
      <c r="G133" s="700"/>
      <c r="H133" s="698"/>
      <c r="I133" s="898"/>
      <c r="J133" s="898"/>
      <c r="K133" s="702"/>
      <c r="L133" s="512"/>
      <c r="M133" s="520" t="s">
        <v>25</v>
      </c>
      <c r="N133" s="517"/>
      <c r="O133" s="513"/>
      <c r="P133" s="513"/>
      <c r="Q133" s="513"/>
      <c r="R133" s="531"/>
      <c r="S133" s="162"/>
      <c r="T133" s="526"/>
      <c r="U133" s="517"/>
      <c r="V133" s="523"/>
      <c r="W133" s="868"/>
      <c r="X133" s="541"/>
      <c r="Y133" s="541"/>
      <c r="Z133" s="541"/>
      <c r="AA133" s="541"/>
      <c r="AB133" s="541"/>
      <c r="AC133" s="541"/>
      <c r="AD133" s="541"/>
      <c r="AE133" s="541"/>
      <c r="AF133" s="541"/>
      <c r="AG133" s="541"/>
      <c r="AH133" s="541"/>
    </row>
    <row r="134" spans="1:34" ht="15" customHeight="1">
      <c r="A134" s="898"/>
      <c r="B134" s="898"/>
      <c r="C134" s="898"/>
      <c r="D134" s="898"/>
      <c r="E134" s="898"/>
      <c r="F134" s="700"/>
      <c r="G134" s="700"/>
      <c r="H134" s="698"/>
      <c r="I134" s="898"/>
      <c r="J134" s="700"/>
      <c r="K134" s="702"/>
      <c r="L134" s="512"/>
      <c r="M134" s="517" t="s">
        <v>11</v>
      </c>
      <c r="N134" s="150"/>
      <c r="O134" s="513"/>
      <c r="P134" s="513"/>
      <c r="Q134" s="513"/>
      <c r="R134" s="531"/>
      <c r="S134" s="162"/>
      <c r="T134" s="526"/>
      <c r="U134" s="150"/>
      <c r="V134" s="162"/>
      <c r="W134" s="523"/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</row>
    <row r="135" spans="1:34" ht="0.2" customHeight="1">
      <c r="A135" s="898"/>
      <c r="B135" s="898"/>
      <c r="C135" s="898"/>
      <c r="D135" s="898"/>
      <c r="E135" s="701"/>
      <c r="F135" s="700"/>
      <c r="G135" s="700"/>
      <c r="H135" s="700"/>
      <c r="I135" s="655"/>
      <c r="J135" s="85"/>
      <c r="K135" s="661"/>
      <c r="L135" s="512"/>
      <c r="M135" s="517"/>
      <c r="N135" s="149"/>
      <c r="O135" s="513"/>
      <c r="P135" s="513"/>
      <c r="Q135" s="513"/>
      <c r="R135" s="531"/>
      <c r="S135" s="162"/>
      <c r="T135" s="526"/>
      <c r="U135" s="149"/>
      <c r="V135" s="162"/>
      <c r="W135" s="523"/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</row>
    <row r="136" spans="1:34" ht="15" customHeight="1">
      <c r="A136" s="898"/>
      <c r="B136" s="898"/>
      <c r="C136" s="898"/>
      <c r="D136" s="701"/>
      <c r="E136" s="701"/>
      <c r="F136" s="700"/>
      <c r="G136" s="700"/>
      <c r="H136" s="700"/>
      <c r="I136" s="655"/>
      <c r="J136" s="85"/>
      <c r="K136" s="661"/>
      <c r="L136" s="512"/>
      <c r="M136" s="150" t="s">
        <v>17</v>
      </c>
      <c r="N136" s="149"/>
      <c r="O136" s="513"/>
      <c r="P136" s="513"/>
      <c r="Q136" s="513"/>
      <c r="R136" s="531"/>
      <c r="S136" s="162"/>
      <c r="T136" s="526"/>
      <c r="U136" s="149"/>
      <c r="V136" s="162"/>
      <c r="W136" s="523"/>
      <c r="X136" s="541"/>
      <c r="Y136" s="541"/>
      <c r="Z136" s="541"/>
      <c r="AA136" s="541"/>
      <c r="AB136" s="541"/>
      <c r="AC136" s="541"/>
      <c r="AD136" s="541"/>
      <c r="AE136" s="541"/>
      <c r="AF136" s="541"/>
      <c r="AG136" s="541"/>
      <c r="AH136" s="541"/>
    </row>
    <row r="137" spans="1:34" ht="15" customHeight="1">
      <c r="A137" s="898"/>
      <c r="B137" s="898"/>
      <c r="C137" s="701"/>
      <c r="D137" s="701"/>
      <c r="E137" s="701"/>
      <c r="F137" s="701"/>
      <c r="G137" s="704"/>
      <c r="H137" s="655"/>
      <c r="I137" s="665"/>
      <c r="J137" s="85"/>
      <c r="K137" s="666"/>
      <c r="L137" s="512"/>
      <c r="M137" s="149" t="s">
        <v>18</v>
      </c>
      <c r="N137" s="149"/>
      <c r="O137" s="513"/>
      <c r="P137" s="513"/>
      <c r="Q137" s="513"/>
      <c r="R137" s="531"/>
      <c r="S137" s="162"/>
      <c r="T137" s="526"/>
      <c r="U137" s="149"/>
      <c r="V137" s="162"/>
      <c r="W137" s="523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</row>
    <row r="138" spans="1:34" ht="15" customHeight="1">
      <c r="A138" s="898"/>
      <c r="B138" s="701"/>
      <c r="C138" s="701"/>
      <c r="D138" s="701"/>
      <c r="E138" s="701"/>
      <c r="F138" s="701"/>
      <c r="G138" s="704"/>
      <c r="H138" s="655"/>
      <c r="I138" s="655"/>
      <c r="J138" s="85"/>
      <c r="K138" s="661"/>
      <c r="L138" s="512"/>
      <c r="M138" s="155" t="s">
        <v>19</v>
      </c>
      <c r="N138" s="149"/>
      <c r="O138" s="513"/>
      <c r="P138" s="513"/>
      <c r="Q138" s="513"/>
      <c r="R138" s="531"/>
      <c r="S138" s="162"/>
      <c r="T138" s="526"/>
      <c r="U138" s="149"/>
      <c r="V138" s="162"/>
      <c r="W138" s="523"/>
      <c r="X138" s="541"/>
      <c r="Y138" s="541"/>
      <c r="Z138" s="541"/>
      <c r="AA138" s="541"/>
      <c r="AB138" s="541"/>
      <c r="AC138" s="541"/>
      <c r="AD138" s="541"/>
      <c r="AE138" s="541"/>
      <c r="AF138" s="541"/>
      <c r="AG138" s="541"/>
      <c r="AH138" s="541"/>
    </row>
    <row r="139" spans="1:34" ht="15" customHeight="1">
      <c r="L139" s="482"/>
      <c r="M139" s="165" t="s">
        <v>309</v>
      </c>
      <c r="N139" s="149"/>
      <c r="O139" s="513"/>
      <c r="P139" s="513"/>
      <c r="Q139" s="513"/>
      <c r="R139" s="531"/>
      <c r="S139" s="162"/>
      <c r="T139" s="526"/>
      <c r="U139" s="149"/>
      <c r="V139" s="162"/>
      <c r="W139" s="523"/>
      <c r="X139" s="541"/>
      <c r="Y139" s="541"/>
      <c r="Z139" s="541"/>
      <c r="AA139" s="541"/>
      <c r="AB139" s="541"/>
      <c r="AC139" s="541"/>
      <c r="AD139" s="541"/>
      <c r="AE139" s="541"/>
      <c r="AF139" s="541"/>
      <c r="AG139" s="541"/>
      <c r="AH139" s="541"/>
    </row>
    <row r="140" spans="1:34" ht="17.100000000000001" customHeight="1"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</row>
    <row r="141" spans="1:34" s="35" customFormat="1" ht="17.100000000000001" customHeight="1">
      <c r="G141" s="35" t="s">
        <v>13</v>
      </c>
      <c r="I141" s="35" t="s">
        <v>183</v>
      </c>
      <c r="V141" s="158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</row>
    <row r="142" spans="1:34" ht="17.100000000000001" customHeight="1">
      <c r="T142" s="122"/>
      <c r="U142" s="43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</row>
    <row r="143" spans="1:34" s="36" customFormat="1" ht="22.5">
      <c r="A143" s="898">
        <v>1</v>
      </c>
      <c r="B143" s="705"/>
      <c r="C143" s="705"/>
      <c r="D143" s="705"/>
      <c r="E143" s="706"/>
      <c r="F143" s="707"/>
      <c r="G143" s="707"/>
      <c r="H143" s="707"/>
      <c r="I143" s="226"/>
      <c r="J143" s="655"/>
      <c r="K143" s="661"/>
      <c r="L143" s="546">
        <f>mergeValue(A143)</f>
        <v>1</v>
      </c>
      <c r="M143" s="564" t="s">
        <v>20</v>
      </c>
      <c r="N143" s="536"/>
      <c r="O143" s="911"/>
      <c r="P143" s="911"/>
      <c r="Q143" s="911"/>
      <c r="R143" s="911"/>
      <c r="S143" s="911"/>
      <c r="T143" s="911"/>
      <c r="U143" s="911"/>
      <c r="V143" s="911"/>
      <c r="W143" s="413" t="s">
        <v>660</v>
      </c>
      <c r="X143" s="539"/>
      <c r="Y143" s="539"/>
      <c r="Z143" s="539"/>
      <c r="AA143" s="539"/>
      <c r="AB143" s="539"/>
      <c r="AC143" s="539"/>
      <c r="AD143" s="539"/>
      <c r="AE143" s="539"/>
      <c r="AF143" s="539"/>
      <c r="AG143" s="539"/>
      <c r="AH143" s="539"/>
    </row>
    <row r="144" spans="1:34" s="36" customFormat="1" ht="22.5">
      <c r="A144" s="898"/>
      <c r="B144" s="898">
        <v>1</v>
      </c>
      <c r="C144" s="705"/>
      <c r="D144" s="705"/>
      <c r="E144" s="707"/>
      <c r="F144" s="707"/>
      <c r="G144" s="707"/>
      <c r="H144" s="707"/>
      <c r="I144" s="654"/>
      <c r="J144" s="653"/>
      <c r="K144" s="656"/>
      <c r="L144" s="546" t="str">
        <f>mergeValue(A144) &amp;"."&amp; mergeValue(B144)</f>
        <v>1.1</v>
      </c>
      <c r="M144" s="514" t="s">
        <v>16</v>
      </c>
      <c r="N144" s="536"/>
      <c r="O144" s="911"/>
      <c r="P144" s="911"/>
      <c r="Q144" s="911"/>
      <c r="R144" s="911"/>
      <c r="S144" s="911"/>
      <c r="T144" s="911"/>
      <c r="U144" s="911"/>
      <c r="V144" s="911"/>
      <c r="W144" s="413" t="s">
        <v>478</v>
      </c>
      <c r="X144" s="539"/>
      <c r="Y144" s="539"/>
      <c r="Z144" s="539"/>
      <c r="AA144" s="539"/>
      <c r="AB144" s="539"/>
      <c r="AC144" s="539"/>
      <c r="AD144" s="539"/>
      <c r="AE144" s="539"/>
      <c r="AF144" s="539"/>
      <c r="AG144" s="539"/>
      <c r="AH144" s="539"/>
    </row>
    <row r="145" spans="1:35" s="36" customFormat="1" ht="22.5">
      <c r="A145" s="898"/>
      <c r="B145" s="898"/>
      <c r="C145" s="898">
        <v>1</v>
      </c>
      <c r="D145" s="705"/>
      <c r="E145" s="707"/>
      <c r="F145" s="707"/>
      <c r="G145" s="707"/>
      <c r="H145" s="707"/>
      <c r="I145" s="660"/>
      <c r="J145" s="653"/>
      <c r="K145" s="656"/>
      <c r="L145" s="546" t="str">
        <f>mergeValue(A145) &amp;"."&amp; mergeValue(B145)&amp;"."&amp; mergeValue(C145)</f>
        <v>1.1.1</v>
      </c>
      <c r="M145" s="515" t="s">
        <v>7</v>
      </c>
      <c r="N145" s="536"/>
      <c r="O145" s="911"/>
      <c r="P145" s="911"/>
      <c r="Q145" s="911"/>
      <c r="R145" s="911"/>
      <c r="S145" s="911"/>
      <c r="T145" s="911"/>
      <c r="U145" s="911"/>
      <c r="V145" s="911"/>
      <c r="W145" s="413" t="s">
        <v>635</v>
      </c>
      <c r="X145" s="539"/>
      <c r="Y145" s="539"/>
      <c r="Z145" s="539"/>
      <c r="AA145" s="539"/>
      <c r="AB145" s="539"/>
      <c r="AC145" s="539"/>
      <c r="AD145" s="539"/>
      <c r="AE145" s="539"/>
      <c r="AF145" s="539"/>
      <c r="AG145" s="539"/>
      <c r="AH145" s="539"/>
    </row>
    <row r="146" spans="1:35" s="36" customFormat="1" ht="22.5">
      <c r="A146" s="898"/>
      <c r="B146" s="898"/>
      <c r="C146" s="898"/>
      <c r="D146" s="898">
        <v>1</v>
      </c>
      <c r="E146" s="707"/>
      <c r="F146" s="707"/>
      <c r="G146" s="707"/>
      <c r="H146" s="707"/>
      <c r="I146" s="660"/>
      <c r="J146" s="653"/>
      <c r="K146" s="656"/>
      <c r="L146" s="546" t="str">
        <f>mergeValue(A146) &amp;"."&amp; mergeValue(B146)&amp;"."&amp; mergeValue(C146)&amp;"."&amp; mergeValue(D146)</f>
        <v>1.1.1.1</v>
      </c>
      <c r="M146" s="516" t="s">
        <v>22</v>
      </c>
      <c r="N146" s="536"/>
      <c r="O146" s="911"/>
      <c r="P146" s="911"/>
      <c r="Q146" s="911"/>
      <c r="R146" s="911"/>
      <c r="S146" s="911"/>
      <c r="T146" s="911"/>
      <c r="U146" s="911"/>
      <c r="V146" s="911"/>
      <c r="W146" s="413" t="s">
        <v>636</v>
      </c>
      <c r="X146" s="539"/>
      <c r="Y146" s="539"/>
      <c r="Z146" s="539"/>
      <c r="AA146" s="539"/>
      <c r="AB146" s="539"/>
      <c r="AC146" s="539"/>
      <c r="AD146" s="539"/>
      <c r="AE146" s="539"/>
      <c r="AF146" s="539"/>
      <c r="AG146" s="539"/>
      <c r="AH146" s="539"/>
    </row>
    <row r="147" spans="1:35" s="36" customFormat="1" ht="11.25" hidden="1" customHeight="1">
      <c r="A147" s="898"/>
      <c r="B147" s="898"/>
      <c r="C147" s="898"/>
      <c r="D147" s="898"/>
      <c r="E147" s="898">
        <v>1</v>
      </c>
      <c r="F147" s="707"/>
      <c r="G147" s="707"/>
      <c r="H147" s="705">
        <v>1</v>
      </c>
      <c r="I147" s="898">
        <v>1</v>
      </c>
      <c r="J147" s="707"/>
      <c r="K147" s="709"/>
      <c r="L147" s="546"/>
      <c r="M147" s="518"/>
      <c r="N147" s="196"/>
      <c r="O147" s="416"/>
      <c r="P147" s="416"/>
      <c r="Q147" s="416"/>
      <c r="R147" s="416"/>
      <c r="S147" s="416"/>
      <c r="T147" s="416"/>
      <c r="U147" s="416"/>
      <c r="V147" s="498"/>
      <c r="W147" s="522"/>
      <c r="X147" s="539"/>
      <c r="Y147" s="539"/>
      <c r="Z147" s="539"/>
      <c r="AA147" s="539"/>
      <c r="AB147" s="539"/>
      <c r="AC147" s="539"/>
      <c r="AD147" s="539"/>
      <c r="AE147" s="539"/>
      <c r="AF147" s="539"/>
      <c r="AG147" s="539"/>
      <c r="AH147" s="539"/>
    </row>
    <row r="148" spans="1:35" s="36" customFormat="1" ht="90">
      <c r="A148" s="898"/>
      <c r="B148" s="898"/>
      <c r="C148" s="898"/>
      <c r="D148" s="898"/>
      <c r="E148" s="898"/>
      <c r="F148" s="898">
        <v>1</v>
      </c>
      <c r="G148" s="705"/>
      <c r="H148" s="705"/>
      <c r="I148" s="898"/>
      <c r="J148" s="898">
        <v>1</v>
      </c>
      <c r="K148" s="710"/>
      <c r="L148" s="546" t="str">
        <f>mergeValue(A148) &amp;"."&amp; mergeValue(B148)&amp;"."&amp; mergeValue(C148)&amp;"."&amp; mergeValue(D148)&amp;"."&amp;  mergeValue(F148)</f>
        <v>1.1.1.1.1</v>
      </c>
      <c r="M148" s="519" t="s">
        <v>10</v>
      </c>
      <c r="N148" s="196"/>
      <c r="O148" s="900"/>
      <c r="P148" s="900"/>
      <c r="Q148" s="900"/>
      <c r="R148" s="900"/>
      <c r="S148" s="900"/>
      <c r="T148" s="900"/>
      <c r="U148" s="900"/>
      <c r="V148" s="900"/>
      <c r="W148" s="413" t="s">
        <v>637</v>
      </c>
      <c r="X148" s="539"/>
      <c r="Y148" s="543" t="str">
        <f>strCheckUnique(Z148:Z151)</f>
        <v/>
      </c>
      <c r="Z148" s="539"/>
      <c r="AA148" s="543"/>
      <c r="AB148" s="539"/>
      <c r="AC148" s="539"/>
      <c r="AD148" s="539"/>
      <c r="AE148" s="539"/>
      <c r="AF148" s="539"/>
      <c r="AG148" s="539"/>
      <c r="AH148" s="539"/>
    </row>
    <row r="149" spans="1:35" s="36" customFormat="1" ht="188.25" customHeight="1">
      <c r="A149" s="898"/>
      <c r="B149" s="898"/>
      <c r="C149" s="898"/>
      <c r="D149" s="898"/>
      <c r="E149" s="898"/>
      <c r="F149" s="898"/>
      <c r="G149" s="705">
        <v>1</v>
      </c>
      <c r="H149" s="705"/>
      <c r="I149" s="898"/>
      <c r="J149" s="898"/>
      <c r="K149" s="710">
        <v>1</v>
      </c>
      <c r="L149" s="546" t="str">
        <f>mergeValue(A149) &amp;"."&amp; mergeValue(B149)&amp;"."&amp; mergeValue(C149)&amp;"."&amp; mergeValue(D149)&amp;"."&amp; mergeValue(F149)&amp;"."&amp; mergeValue(G149)</f>
        <v>1.1.1.1.1.1</v>
      </c>
      <c r="M149" s="752"/>
      <c r="N149" s="540"/>
      <c r="O149" s="525"/>
      <c r="P149" s="525"/>
      <c r="Q149" s="772"/>
      <c r="R149" s="905"/>
      <c r="S149" s="894" t="s">
        <v>84</v>
      </c>
      <c r="T149" s="905"/>
      <c r="U149" s="894" t="s">
        <v>85</v>
      </c>
      <c r="V149" s="535"/>
      <c r="W149" s="868" t="s">
        <v>661</v>
      </c>
      <c r="X149" s="539" t="str">
        <f>strCheckDate(O150:V150)</f>
        <v/>
      </c>
      <c r="Y149" s="543"/>
      <c r="Z149" s="543" t="str">
        <f>IF(M149="","",M149 )</f>
        <v/>
      </c>
      <c r="AA149" s="543"/>
      <c r="AB149" s="543"/>
      <c r="AC149" s="543"/>
      <c r="AD149" s="539"/>
      <c r="AE149" s="539"/>
      <c r="AF149" s="539"/>
      <c r="AG149" s="539"/>
      <c r="AH149" s="539"/>
    </row>
    <row r="150" spans="1:35" s="36" customFormat="1" ht="0.2" customHeight="1">
      <c r="A150" s="898"/>
      <c r="B150" s="898"/>
      <c r="C150" s="898"/>
      <c r="D150" s="898"/>
      <c r="E150" s="898"/>
      <c r="F150" s="898"/>
      <c r="G150" s="705"/>
      <c r="H150" s="705"/>
      <c r="I150" s="898"/>
      <c r="J150" s="898"/>
      <c r="K150" s="710"/>
      <c r="L150" s="293"/>
      <c r="M150" s="565"/>
      <c r="N150" s="540"/>
      <c r="O150" s="525"/>
      <c r="P150" s="525"/>
      <c r="Q150" s="538" t="str">
        <f>R149 &amp; "-" &amp; T149</f>
        <v>-</v>
      </c>
      <c r="R150" s="893"/>
      <c r="S150" s="894"/>
      <c r="T150" s="893"/>
      <c r="U150" s="894"/>
      <c r="V150" s="535"/>
      <c r="W150" s="868"/>
      <c r="X150" s="539"/>
      <c r="Y150" s="539"/>
      <c r="Z150" s="539"/>
      <c r="AA150" s="539"/>
      <c r="AB150" s="539"/>
      <c r="AC150" s="539"/>
      <c r="AD150" s="539"/>
      <c r="AE150" s="539"/>
      <c r="AF150" s="539"/>
      <c r="AG150" s="539"/>
      <c r="AH150" s="539"/>
    </row>
    <row r="151" spans="1:35" ht="15" customHeight="1">
      <c r="A151" s="898"/>
      <c r="B151" s="898"/>
      <c r="C151" s="898"/>
      <c r="D151" s="898"/>
      <c r="E151" s="898"/>
      <c r="F151" s="898"/>
      <c r="G151" s="707"/>
      <c r="H151" s="705"/>
      <c r="I151" s="898"/>
      <c r="J151" s="898"/>
      <c r="K151" s="709"/>
      <c r="L151" s="512"/>
      <c r="M151" s="520" t="s">
        <v>25</v>
      </c>
      <c r="N151" s="517"/>
      <c r="O151" s="513"/>
      <c r="P151" s="513"/>
      <c r="Q151" s="513"/>
      <c r="R151" s="531"/>
      <c r="S151" s="162"/>
      <c r="T151" s="526"/>
      <c r="U151" s="517"/>
      <c r="V151" s="523"/>
      <c r="W151" s="868"/>
      <c r="X151" s="541"/>
      <c r="Y151" s="541"/>
      <c r="Z151" s="541"/>
      <c r="AA151" s="541"/>
      <c r="AB151" s="541"/>
      <c r="AC151" s="541"/>
      <c r="AD151" s="541"/>
      <c r="AE151" s="541"/>
      <c r="AF151" s="541"/>
      <c r="AG151" s="541"/>
      <c r="AH151" s="541"/>
    </row>
    <row r="152" spans="1:35" ht="15" customHeight="1">
      <c r="A152" s="898"/>
      <c r="B152" s="898"/>
      <c r="C152" s="898"/>
      <c r="D152" s="898"/>
      <c r="E152" s="898"/>
      <c r="F152" s="707"/>
      <c r="G152" s="707"/>
      <c r="H152" s="705"/>
      <c r="I152" s="898"/>
      <c r="J152" s="707"/>
      <c r="K152" s="709"/>
      <c r="L152" s="512"/>
      <c r="M152" s="517" t="s">
        <v>11</v>
      </c>
      <c r="N152" s="150"/>
      <c r="O152" s="513"/>
      <c r="P152" s="513"/>
      <c r="Q152" s="513"/>
      <c r="R152" s="531"/>
      <c r="S152" s="162"/>
      <c r="T152" s="526"/>
      <c r="U152" s="150"/>
      <c r="V152" s="162"/>
      <c r="W152" s="523"/>
      <c r="X152" s="541"/>
      <c r="Y152" s="541"/>
      <c r="Z152" s="541"/>
      <c r="AA152" s="541"/>
      <c r="AB152" s="541"/>
      <c r="AC152" s="541"/>
      <c r="AD152" s="541"/>
      <c r="AE152" s="541"/>
      <c r="AF152" s="541"/>
      <c r="AG152" s="541"/>
      <c r="AH152" s="541"/>
    </row>
    <row r="153" spans="1:35" ht="15" hidden="1" customHeight="1">
      <c r="A153" s="898"/>
      <c r="B153" s="898"/>
      <c r="C153" s="898"/>
      <c r="D153" s="898"/>
      <c r="E153" s="708"/>
      <c r="F153" s="707"/>
      <c r="G153" s="707"/>
      <c r="H153" s="707"/>
      <c r="I153" s="655"/>
      <c r="J153" s="85"/>
      <c r="K153" s="661"/>
      <c r="L153" s="512"/>
      <c r="M153" s="517"/>
      <c r="N153" s="517"/>
      <c r="O153" s="517"/>
      <c r="P153" s="517"/>
      <c r="Q153" s="517"/>
      <c r="R153" s="517"/>
      <c r="S153" s="517"/>
      <c r="T153" s="517"/>
      <c r="U153" s="517"/>
      <c r="V153" s="162"/>
      <c r="W153" s="523"/>
      <c r="X153" s="541"/>
      <c r="Y153" s="541"/>
      <c r="Z153" s="541"/>
      <c r="AA153" s="541"/>
      <c r="AB153" s="541"/>
      <c r="AC153" s="541"/>
      <c r="AD153" s="541"/>
      <c r="AE153" s="541"/>
      <c r="AF153" s="541"/>
      <c r="AG153" s="541"/>
      <c r="AH153" s="541"/>
      <c r="AI153" s="541"/>
    </row>
    <row r="154" spans="1:35" ht="15" customHeight="1">
      <c r="A154" s="898"/>
      <c r="B154" s="898"/>
      <c r="C154" s="898"/>
      <c r="D154" s="708"/>
      <c r="E154" s="708"/>
      <c r="F154" s="707"/>
      <c r="G154" s="707"/>
      <c r="H154" s="707"/>
      <c r="I154" s="655"/>
      <c r="J154" s="85"/>
      <c r="K154" s="661"/>
      <c r="L154" s="512"/>
      <c r="M154" s="150" t="s">
        <v>17</v>
      </c>
      <c r="N154" s="149"/>
      <c r="O154" s="513"/>
      <c r="P154" s="513"/>
      <c r="Q154" s="513"/>
      <c r="R154" s="531"/>
      <c r="S154" s="162"/>
      <c r="T154" s="526"/>
      <c r="U154" s="149"/>
      <c r="V154" s="162"/>
      <c r="W154" s="523"/>
      <c r="X154" s="541"/>
      <c r="Y154" s="541"/>
      <c r="Z154" s="541"/>
      <c r="AA154" s="541"/>
      <c r="AB154" s="541"/>
      <c r="AC154" s="541"/>
      <c r="AD154" s="541"/>
      <c r="AE154" s="541"/>
      <c r="AF154" s="541"/>
      <c r="AG154" s="541"/>
      <c r="AH154" s="541"/>
    </row>
    <row r="155" spans="1:35" ht="15" customHeight="1">
      <c r="A155" s="898"/>
      <c r="B155" s="898"/>
      <c r="C155" s="708"/>
      <c r="D155" s="708"/>
      <c r="E155" s="708"/>
      <c r="F155" s="708"/>
      <c r="G155" s="711"/>
      <c r="H155" s="655"/>
      <c r="I155" s="665"/>
      <c r="J155" s="85"/>
      <c r="K155" s="666"/>
      <c r="L155" s="512"/>
      <c r="M155" s="149" t="s">
        <v>18</v>
      </c>
      <c r="N155" s="149"/>
      <c r="O155" s="513"/>
      <c r="P155" s="513"/>
      <c r="Q155" s="513"/>
      <c r="R155" s="531"/>
      <c r="S155" s="162"/>
      <c r="T155" s="526"/>
      <c r="U155" s="149"/>
      <c r="V155" s="162"/>
      <c r="W155" s="523"/>
      <c r="X155" s="541"/>
      <c r="Y155" s="541"/>
      <c r="Z155" s="541"/>
      <c r="AA155" s="541"/>
      <c r="AB155" s="541"/>
      <c r="AC155" s="541"/>
      <c r="AD155" s="541"/>
      <c r="AE155" s="541"/>
      <c r="AF155" s="541"/>
      <c r="AG155" s="541"/>
      <c r="AH155" s="541"/>
    </row>
    <row r="156" spans="1:35" ht="15" customHeight="1">
      <c r="A156" s="898"/>
      <c r="B156" s="708"/>
      <c r="C156" s="708"/>
      <c r="D156" s="708"/>
      <c r="E156" s="708"/>
      <c r="F156" s="708"/>
      <c r="G156" s="711"/>
      <c r="H156" s="655"/>
      <c r="I156" s="655"/>
      <c r="J156" s="85"/>
      <c r="K156" s="661"/>
      <c r="L156" s="512"/>
      <c r="M156" s="155" t="s">
        <v>19</v>
      </c>
      <c r="N156" s="149"/>
      <c r="O156" s="513"/>
      <c r="P156" s="513"/>
      <c r="Q156" s="513"/>
      <c r="R156" s="531"/>
      <c r="S156" s="162"/>
      <c r="T156" s="526"/>
      <c r="U156" s="149"/>
      <c r="V156" s="162"/>
      <c r="W156" s="523"/>
      <c r="X156" s="541"/>
      <c r="Y156" s="541"/>
      <c r="Z156" s="541"/>
      <c r="AA156" s="541"/>
      <c r="AB156" s="541"/>
      <c r="AC156" s="541"/>
      <c r="AD156" s="541"/>
      <c r="AE156" s="541"/>
      <c r="AF156" s="541"/>
      <c r="AG156" s="541"/>
      <c r="AH156" s="541"/>
    </row>
    <row r="157" spans="1:35" ht="15" customHeight="1">
      <c r="L157" s="512"/>
      <c r="M157" s="165" t="s">
        <v>309</v>
      </c>
      <c r="N157" s="149"/>
      <c r="O157" s="513"/>
      <c r="P157" s="513"/>
      <c r="Q157" s="513"/>
      <c r="R157" s="531"/>
      <c r="S157" s="162"/>
      <c r="T157" s="526"/>
      <c r="U157" s="149"/>
      <c r="V157" s="162"/>
      <c r="W157" s="523"/>
      <c r="X157" s="541"/>
      <c r="Y157" s="541"/>
      <c r="Z157" s="541"/>
      <c r="AA157" s="541"/>
      <c r="AB157" s="541"/>
      <c r="AC157" s="541"/>
      <c r="AD157" s="541"/>
      <c r="AE157" s="541"/>
      <c r="AF157" s="541"/>
      <c r="AG157" s="541"/>
      <c r="AH157" s="541"/>
    </row>
    <row r="158" spans="1:35" ht="17.100000000000001" customHeight="1"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</row>
    <row r="159" spans="1:35" s="35" customFormat="1" ht="17.100000000000001" customHeight="1">
      <c r="G159" s="35" t="s">
        <v>13</v>
      </c>
      <c r="I159" s="35" t="s">
        <v>184</v>
      </c>
      <c r="V159" s="158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</row>
    <row r="160" spans="1:35" ht="17.100000000000001" customHeight="1">
      <c r="T160" s="122"/>
      <c r="U160" s="43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</row>
    <row r="161" spans="1:33" s="36" customFormat="1" ht="22.5">
      <c r="A161" s="898">
        <v>1</v>
      </c>
      <c r="B161" s="682"/>
      <c r="C161" s="682"/>
      <c r="D161" s="682"/>
      <c r="E161" s="683"/>
      <c r="F161" s="684"/>
      <c r="G161" s="684"/>
      <c r="H161" s="684"/>
      <c r="I161" s="226"/>
      <c r="J161" s="655"/>
      <c r="K161" s="661"/>
      <c r="L161" s="546">
        <f>mergeValue(A161)</f>
        <v>1</v>
      </c>
      <c r="M161" s="564" t="s">
        <v>20</v>
      </c>
      <c r="N161" s="536"/>
      <c r="O161" s="948"/>
      <c r="P161" s="949"/>
      <c r="Q161" s="949"/>
      <c r="R161" s="949"/>
      <c r="S161" s="949"/>
      <c r="T161" s="949"/>
      <c r="U161" s="949"/>
      <c r="V161" s="950"/>
      <c r="W161" s="413" t="s">
        <v>477</v>
      </c>
      <c r="X161" s="539"/>
      <c r="Y161" s="539"/>
      <c r="Z161" s="539"/>
      <c r="AA161" s="539"/>
      <c r="AB161" s="539"/>
      <c r="AC161" s="539"/>
      <c r="AD161" s="539"/>
      <c r="AE161" s="539"/>
      <c r="AF161" s="539"/>
      <c r="AG161" s="539"/>
    </row>
    <row r="162" spans="1:33" s="36" customFormat="1" ht="22.5">
      <c r="A162" s="898"/>
      <c r="B162" s="898">
        <v>1</v>
      </c>
      <c r="C162" s="682"/>
      <c r="D162" s="682"/>
      <c r="E162" s="684"/>
      <c r="F162" s="684"/>
      <c r="G162" s="684"/>
      <c r="H162" s="684"/>
      <c r="I162" s="654"/>
      <c r="J162" s="653"/>
      <c r="K162" s="656"/>
      <c r="L162" s="546" t="str">
        <f>mergeValue(A162) &amp;"."&amp; mergeValue(B162)</f>
        <v>1.1</v>
      </c>
      <c r="M162" s="514" t="s">
        <v>16</v>
      </c>
      <c r="N162" s="536"/>
      <c r="O162" s="948"/>
      <c r="P162" s="949"/>
      <c r="Q162" s="949"/>
      <c r="R162" s="949"/>
      <c r="S162" s="949"/>
      <c r="T162" s="949"/>
      <c r="U162" s="949"/>
      <c r="V162" s="950"/>
      <c r="W162" s="413" t="s">
        <v>478</v>
      </c>
      <c r="X162" s="539"/>
      <c r="Y162" s="539"/>
      <c r="Z162" s="539"/>
      <c r="AA162" s="539"/>
      <c r="AB162" s="539"/>
      <c r="AC162" s="539"/>
      <c r="AD162" s="539"/>
      <c r="AE162" s="539"/>
      <c r="AF162" s="539"/>
      <c r="AG162" s="539"/>
    </row>
    <row r="163" spans="1:33" s="36" customFormat="1" ht="22.5">
      <c r="A163" s="898"/>
      <c r="B163" s="898"/>
      <c r="C163" s="898">
        <v>1</v>
      </c>
      <c r="D163" s="682"/>
      <c r="E163" s="684"/>
      <c r="F163" s="684"/>
      <c r="G163" s="684"/>
      <c r="H163" s="684"/>
      <c r="I163" s="660"/>
      <c r="J163" s="653"/>
      <c r="K163" s="656"/>
      <c r="L163" s="546" t="str">
        <f>mergeValue(A163) &amp;"."&amp; mergeValue(B163)&amp;"."&amp; mergeValue(C163)</f>
        <v>1.1.1</v>
      </c>
      <c r="M163" s="515" t="s">
        <v>7</v>
      </c>
      <c r="N163" s="536"/>
      <c r="O163" s="948"/>
      <c r="P163" s="949"/>
      <c r="Q163" s="949"/>
      <c r="R163" s="949"/>
      <c r="S163" s="949"/>
      <c r="T163" s="949"/>
      <c r="U163" s="949"/>
      <c r="V163" s="950"/>
      <c r="W163" s="413" t="s">
        <v>635</v>
      </c>
      <c r="X163" s="539"/>
      <c r="Y163" s="539"/>
      <c r="Z163" s="539"/>
      <c r="AA163" s="539"/>
      <c r="AB163" s="539"/>
      <c r="AC163" s="539"/>
      <c r="AD163" s="539"/>
      <c r="AE163" s="539"/>
      <c r="AF163" s="539"/>
      <c r="AG163" s="539"/>
    </row>
    <row r="164" spans="1:33" s="36" customFormat="1" ht="22.5">
      <c r="A164" s="898"/>
      <c r="B164" s="898"/>
      <c r="C164" s="898"/>
      <c r="D164" s="898">
        <v>1</v>
      </c>
      <c r="E164" s="684"/>
      <c r="F164" s="684"/>
      <c r="G164" s="684"/>
      <c r="H164" s="684"/>
      <c r="I164" s="660"/>
      <c r="J164" s="653"/>
      <c r="K164" s="656"/>
      <c r="L164" s="546" t="str">
        <f>mergeValue(A164) &amp;"."&amp; mergeValue(B164)&amp;"."&amp; mergeValue(C164)&amp;"."&amp; mergeValue(D164)</f>
        <v>1.1.1.1</v>
      </c>
      <c r="M164" s="516" t="s">
        <v>22</v>
      </c>
      <c r="N164" s="536"/>
      <c r="O164" s="948"/>
      <c r="P164" s="949"/>
      <c r="Q164" s="949"/>
      <c r="R164" s="949"/>
      <c r="S164" s="949"/>
      <c r="T164" s="949"/>
      <c r="U164" s="949"/>
      <c r="V164" s="950"/>
      <c r="W164" s="413" t="s">
        <v>636</v>
      </c>
      <c r="X164" s="539"/>
      <c r="Y164" s="539"/>
      <c r="Z164" s="539"/>
      <c r="AA164" s="539"/>
      <c r="AB164" s="539"/>
      <c r="AC164" s="539"/>
      <c r="AD164" s="539"/>
      <c r="AE164" s="539"/>
      <c r="AF164" s="539"/>
      <c r="AG164" s="539"/>
    </row>
    <row r="165" spans="1:33" s="36" customFormat="1" ht="101.25">
      <c r="A165" s="898"/>
      <c r="B165" s="898"/>
      <c r="C165" s="898"/>
      <c r="D165" s="898"/>
      <c r="E165" s="898">
        <v>1</v>
      </c>
      <c r="F165" s="684"/>
      <c r="G165" s="684"/>
      <c r="H165" s="682">
        <v>1</v>
      </c>
      <c r="I165" s="898">
        <v>1</v>
      </c>
      <c r="J165" s="684"/>
      <c r="K165" s="686"/>
      <c r="L165" s="546" t="str">
        <f>mergeValue(A165) &amp;"."&amp; mergeValue(B165)&amp;"."&amp; mergeValue(C165)&amp;"."&amp; mergeValue(D165)&amp;"."&amp; mergeValue(E165)</f>
        <v>1.1.1.1.1</v>
      </c>
      <c r="M165" s="518" t="s">
        <v>9</v>
      </c>
      <c r="N165" s="196"/>
      <c r="O165" s="901"/>
      <c r="P165" s="902"/>
      <c r="Q165" s="902"/>
      <c r="R165" s="902"/>
      <c r="S165" s="902"/>
      <c r="T165" s="902"/>
      <c r="U165" s="902"/>
      <c r="V165" s="903"/>
      <c r="W165" s="413" t="s">
        <v>640</v>
      </c>
      <c r="X165" s="539"/>
      <c r="Y165" s="539"/>
      <c r="Z165" s="539"/>
      <c r="AA165" s="539"/>
      <c r="AB165" s="539"/>
      <c r="AC165" s="539"/>
      <c r="AD165" s="539"/>
      <c r="AE165" s="539"/>
      <c r="AF165" s="539"/>
      <c r="AG165" s="539"/>
    </row>
    <row r="166" spans="1:33" s="36" customFormat="1" ht="90">
      <c r="A166" s="898"/>
      <c r="B166" s="898"/>
      <c r="C166" s="898"/>
      <c r="D166" s="898"/>
      <c r="E166" s="898"/>
      <c r="F166" s="898">
        <v>1</v>
      </c>
      <c r="G166" s="682"/>
      <c r="H166" s="682"/>
      <c r="I166" s="898"/>
      <c r="J166" s="898">
        <v>1</v>
      </c>
      <c r="K166" s="687"/>
      <c r="L166" s="546" t="str">
        <f>mergeValue(A166) &amp;"."&amp; mergeValue(B166)&amp;"."&amp; mergeValue(C166)&amp;"."&amp; mergeValue(D166)&amp;"."&amp; mergeValue(E166)&amp;"."&amp; mergeValue(F166)</f>
        <v>1.1.1.1.1.1</v>
      </c>
      <c r="M166" s="519" t="s">
        <v>10</v>
      </c>
      <c r="N166" s="196"/>
      <c r="O166" s="901"/>
      <c r="P166" s="902"/>
      <c r="Q166" s="902"/>
      <c r="R166" s="902"/>
      <c r="S166" s="902"/>
      <c r="T166" s="902"/>
      <c r="U166" s="902"/>
      <c r="V166" s="903"/>
      <c r="W166" s="413" t="s">
        <v>638</v>
      </c>
      <c r="X166" s="539"/>
      <c r="Y166" s="543" t="str">
        <f>strCheckUnique(Z166:Z169)</f>
        <v/>
      </c>
      <c r="Z166" s="539"/>
      <c r="AA166" s="543" t="str">
        <f>IF(O166="","",O166 &amp; ":_")</f>
        <v/>
      </c>
      <c r="AB166" s="539"/>
      <c r="AC166" s="539"/>
      <c r="AD166" s="539"/>
      <c r="AE166" s="539"/>
      <c r="AF166" s="539"/>
      <c r="AG166" s="539"/>
    </row>
    <row r="167" spans="1:33" s="36" customFormat="1" ht="188.25" customHeight="1">
      <c r="A167" s="898"/>
      <c r="B167" s="898"/>
      <c r="C167" s="898"/>
      <c r="D167" s="898"/>
      <c r="E167" s="898"/>
      <c r="F167" s="898"/>
      <c r="G167" s="682">
        <v>1</v>
      </c>
      <c r="H167" s="682"/>
      <c r="I167" s="898"/>
      <c r="J167" s="898"/>
      <c r="K167" s="687">
        <v>1</v>
      </c>
      <c r="L167" s="546" t="str">
        <f>mergeValue(A167) &amp;"."&amp; mergeValue(B167)&amp;"."&amp; mergeValue(C167)&amp;"."&amp; mergeValue(D167)&amp;"."&amp; mergeValue(E167)&amp;"."&amp; mergeValue(F167)&amp;"."&amp; mergeValue(G167)</f>
        <v>1.1.1.1.1.1.1</v>
      </c>
      <c r="M167" s="752"/>
      <c r="N167" s="540"/>
      <c r="O167" s="759"/>
      <c r="P167" s="525"/>
      <c r="Q167" s="525"/>
      <c r="R167" s="905"/>
      <c r="S167" s="894" t="s">
        <v>84</v>
      </c>
      <c r="T167" s="905"/>
      <c r="U167" s="894" t="s">
        <v>84</v>
      </c>
      <c r="V167" s="535"/>
      <c r="W167" s="868" t="s">
        <v>658</v>
      </c>
      <c r="X167" s="539" t="str">
        <f>strCheckDate(O168:V168)</f>
        <v/>
      </c>
      <c r="Y167" s="543"/>
      <c r="Z167" s="543" t="str">
        <f>IF(M167="","",M167 )</f>
        <v/>
      </c>
      <c r="AA167" s="543"/>
      <c r="AB167" s="543"/>
      <c r="AC167" s="543"/>
      <c r="AD167" s="539"/>
      <c r="AE167" s="539"/>
      <c r="AF167" s="539"/>
      <c r="AG167" s="539"/>
    </row>
    <row r="168" spans="1:33" s="36" customFormat="1" ht="11.25" hidden="1" customHeight="1">
      <c r="A168" s="898"/>
      <c r="B168" s="898"/>
      <c r="C168" s="898"/>
      <c r="D168" s="898"/>
      <c r="E168" s="898"/>
      <c r="F168" s="898"/>
      <c r="G168" s="682"/>
      <c r="H168" s="682"/>
      <c r="I168" s="898"/>
      <c r="J168" s="898"/>
      <c r="K168" s="687"/>
      <c r="L168" s="293"/>
      <c r="M168" s="565"/>
      <c r="N168" s="540"/>
      <c r="O168" s="538"/>
      <c r="P168" s="525"/>
      <c r="Q168" s="538" t="str">
        <f>R167 &amp; "-" &amp; T167</f>
        <v>-</v>
      </c>
      <c r="R168" s="893"/>
      <c r="S168" s="894"/>
      <c r="T168" s="893"/>
      <c r="U168" s="894"/>
      <c r="V168" s="535"/>
      <c r="W168" s="868"/>
      <c r="X168" s="539"/>
      <c r="Y168" s="539"/>
      <c r="Z168" s="539"/>
      <c r="AA168" s="539"/>
      <c r="AB168" s="539"/>
      <c r="AC168" s="539"/>
      <c r="AD168" s="539"/>
      <c r="AE168" s="539"/>
      <c r="AF168" s="539"/>
      <c r="AG168" s="539"/>
    </row>
    <row r="169" spans="1:33" ht="15" customHeight="1">
      <c r="A169" s="898"/>
      <c r="B169" s="898"/>
      <c r="C169" s="898"/>
      <c r="D169" s="898"/>
      <c r="E169" s="898"/>
      <c r="F169" s="898"/>
      <c r="G169" s="684"/>
      <c r="H169" s="682"/>
      <c r="I169" s="898"/>
      <c r="J169" s="898"/>
      <c r="K169" s="686"/>
      <c r="L169" s="512"/>
      <c r="M169" s="521" t="s">
        <v>25</v>
      </c>
      <c r="N169" s="517"/>
      <c r="O169" s="513"/>
      <c r="P169" s="513"/>
      <c r="Q169" s="513"/>
      <c r="R169" s="531"/>
      <c r="S169" s="162"/>
      <c r="T169" s="526"/>
      <c r="U169" s="517"/>
      <c r="V169" s="523"/>
      <c r="W169" s="868"/>
      <c r="X169" s="541"/>
      <c r="Y169" s="541"/>
      <c r="Z169" s="541"/>
      <c r="AA169" s="541"/>
      <c r="AB169" s="541"/>
      <c r="AC169" s="541"/>
      <c r="AD169" s="541"/>
      <c r="AE169" s="541"/>
      <c r="AF169" s="541"/>
      <c r="AG169" s="541"/>
    </row>
    <row r="170" spans="1:33" ht="15" customHeight="1">
      <c r="A170" s="898"/>
      <c r="B170" s="898"/>
      <c r="C170" s="898"/>
      <c r="D170" s="898"/>
      <c r="E170" s="898"/>
      <c r="F170" s="684"/>
      <c r="G170" s="684"/>
      <c r="H170" s="682"/>
      <c r="I170" s="898"/>
      <c r="J170" s="684"/>
      <c r="K170" s="686"/>
      <c r="L170" s="512"/>
      <c r="M170" s="520" t="s">
        <v>11</v>
      </c>
      <c r="N170" s="150"/>
      <c r="O170" s="513"/>
      <c r="P170" s="513"/>
      <c r="Q170" s="513"/>
      <c r="R170" s="531"/>
      <c r="S170" s="162"/>
      <c r="T170" s="526"/>
      <c r="U170" s="150"/>
      <c r="V170" s="162"/>
      <c r="W170" s="523"/>
      <c r="X170" s="541"/>
      <c r="Y170" s="541"/>
      <c r="Z170" s="541"/>
      <c r="AA170" s="541"/>
      <c r="AB170" s="541"/>
      <c r="AC170" s="541"/>
      <c r="AD170" s="541"/>
      <c r="AE170" s="541"/>
      <c r="AF170" s="541"/>
      <c r="AG170" s="541"/>
    </row>
    <row r="171" spans="1:33" ht="15" customHeight="1">
      <c r="A171" s="898"/>
      <c r="B171" s="898"/>
      <c r="C171" s="898"/>
      <c r="D171" s="898"/>
      <c r="E171" s="685"/>
      <c r="F171" s="684"/>
      <c r="G171" s="684"/>
      <c r="H171" s="684"/>
      <c r="I171" s="655"/>
      <c r="J171" s="85"/>
      <c r="K171" s="661"/>
      <c r="L171" s="512"/>
      <c r="M171" s="517" t="s">
        <v>12</v>
      </c>
      <c r="N171" s="149"/>
      <c r="O171" s="513"/>
      <c r="P171" s="513"/>
      <c r="Q171" s="513"/>
      <c r="R171" s="531"/>
      <c r="S171" s="162"/>
      <c r="T171" s="526"/>
      <c r="U171" s="149"/>
      <c r="V171" s="162"/>
      <c r="W171" s="523"/>
      <c r="X171" s="541"/>
      <c r="Y171" s="541"/>
      <c r="Z171" s="541"/>
      <c r="AA171" s="541"/>
      <c r="AB171" s="541"/>
      <c r="AC171" s="541"/>
      <c r="AD171" s="541"/>
      <c r="AE171" s="541"/>
      <c r="AF171" s="541"/>
      <c r="AG171" s="541"/>
    </row>
    <row r="172" spans="1:33" ht="15" customHeight="1">
      <c r="A172" s="898"/>
      <c r="B172" s="898"/>
      <c r="C172" s="898"/>
      <c r="D172" s="685"/>
      <c r="E172" s="685"/>
      <c r="F172" s="684"/>
      <c r="G172" s="684"/>
      <c r="H172" s="684"/>
      <c r="I172" s="655"/>
      <c r="J172" s="85"/>
      <c r="K172" s="661"/>
      <c r="L172" s="512"/>
      <c r="M172" s="150" t="s">
        <v>17</v>
      </c>
      <c r="N172" s="149"/>
      <c r="O172" s="513"/>
      <c r="P172" s="513"/>
      <c r="Q172" s="513"/>
      <c r="R172" s="531"/>
      <c r="S172" s="162"/>
      <c r="T172" s="526"/>
      <c r="U172" s="149"/>
      <c r="V172" s="162"/>
      <c r="W172" s="523"/>
      <c r="X172" s="541"/>
      <c r="Y172" s="541"/>
      <c r="Z172" s="541"/>
      <c r="AA172" s="541"/>
      <c r="AB172" s="541"/>
      <c r="AC172" s="541"/>
      <c r="AD172" s="541"/>
      <c r="AE172" s="541"/>
      <c r="AF172" s="541"/>
      <c r="AG172" s="541"/>
    </row>
    <row r="173" spans="1:33" ht="15" customHeight="1">
      <c r="A173" s="898"/>
      <c r="B173" s="898"/>
      <c r="C173" s="685"/>
      <c r="D173" s="685"/>
      <c r="E173" s="685"/>
      <c r="F173" s="685"/>
      <c r="G173" s="688"/>
      <c r="H173" s="655"/>
      <c r="I173" s="665"/>
      <c r="J173" s="85"/>
      <c r="K173" s="666"/>
      <c r="L173" s="512"/>
      <c r="M173" s="149" t="s">
        <v>18</v>
      </c>
      <c r="N173" s="149"/>
      <c r="O173" s="513"/>
      <c r="P173" s="513"/>
      <c r="Q173" s="513"/>
      <c r="R173" s="531"/>
      <c r="S173" s="162"/>
      <c r="T173" s="526"/>
      <c r="U173" s="149"/>
      <c r="V173" s="162"/>
      <c r="W173" s="523"/>
      <c r="X173" s="541"/>
      <c r="Y173" s="541"/>
      <c r="Z173" s="541"/>
      <c r="AA173" s="541"/>
      <c r="AB173" s="541"/>
      <c r="AC173" s="541"/>
      <c r="AD173" s="541"/>
      <c r="AE173" s="541"/>
      <c r="AF173" s="541"/>
      <c r="AG173" s="541"/>
    </row>
    <row r="174" spans="1:33" ht="15" customHeight="1">
      <c r="A174" s="898"/>
      <c r="B174" s="685"/>
      <c r="C174" s="685"/>
      <c r="D174" s="685"/>
      <c r="E174" s="685"/>
      <c r="F174" s="685"/>
      <c r="G174" s="688"/>
      <c r="H174" s="655"/>
      <c r="I174" s="655"/>
      <c r="J174" s="85"/>
      <c r="K174" s="661"/>
      <c r="L174" s="512"/>
      <c r="M174" s="155" t="s">
        <v>19</v>
      </c>
      <c r="N174" s="149"/>
      <c r="O174" s="513"/>
      <c r="P174" s="513"/>
      <c r="Q174" s="513"/>
      <c r="R174" s="531"/>
      <c r="S174" s="162"/>
      <c r="T174" s="526"/>
      <c r="U174" s="149"/>
      <c r="V174" s="162"/>
      <c r="W174" s="523"/>
      <c r="X174" s="541"/>
      <c r="Y174" s="541"/>
      <c r="Z174" s="541"/>
      <c r="AA174" s="541"/>
      <c r="AB174" s="541"/>
      <c r="AC174" s="541"/>
      <c r="AD174" s="541"/>
      <c r="AE174" s="541"/>
      <c r="AF174" s="541"/>
      <c r="AG174" s="541"/>
    </row>
    <row r="175" spans="1:33" ht="15" customHeight="1">
      <c r="L175" s="512"/>
      <c r="M175" s="165" t="s">
        <v>309</v>
      </c>
      <c r="N175" s="149"/>
      <c r="O175" s="513"/>
      <c r="P175" s="513"/>
      <c r="Q175" s="513"/>
      <c r="R175" s="531"/>
      <c r="S175" s="162"/>
      <c r="T175" s="526"/>
      <c r="U175" s="149"/>
      <c r="V175" s="513"/>
      <c r="W175" s="513"/>
      <c r="X175" s="513"/>
      <c r="Y175" s="531"/>
      <c r="Z175" s="162"/>
      <c r="AA175" s="526"/>
      <c r="AB175" s="149"/>
      <c r="AC175" s="162"/>
      <c r="AD175" s="523"/>
      <c r="AE175" s="541"/>
      <c r="AF175" s="541"/>
      <c r="AG175" s="541"/>
    </row>
    <row r="177" spans="1:47" s="35" customFormat="1" ht="17.100000000000001" customHeight="1">
      <c r="G177" s="35" t="s">
        <v>13</v>
      </c>
      <c r="I177" s="35" t="s">
        <v>208</v>
      </c>
      <c r="AD177" s="158"/>
    </row>
    <row r="178" spans="1:47" ht="17.100000000000001" customHeight="1"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</row>
    <row r="179" spans="1:47" s="36" customFormat="1" ht="22.5">
      <c r="A179" s="898">
        <v>1</v>
      </c>
      <c r="B179" s="713"/>
      <c r="C179" s="713"/>
      <c r="D179" s="713"/>
      <c r="E179" s="713"/>
      <c r="F179" s="713"/>
      <c r="G179" s="714"/>
      <c r="H179" s="714"/>
      <c r="I179" s="226"/>
      <c r="J179" s="86"/>
      <c r="K179" s="86"/>
      <c r="L179" s="546">
        <f>mergeValue(A179)</f>
        <v>1</v>
      </c>
      <c r="M179" s="564" t="s">
        <v>20</v>
      </c>
      <c r="N179" s="536"/>
      <c r="O179" s="948"/>
      <c r="P179" s="949"/>
      <c r="Q179" s="949"/>
      <c r="R179" s="949"/>
      <c r="S179" s="949"/>
      <c r="T179" s="949"/>
      <c r="U179" s="949"/>
      <c r="V179" s="949"/>
      <c r="W179" s="950"/>
      <c r="X179" s="196" t="s">
        <v>477</v>
      </c>
      <c r="Y179" s="604"/>
      <c r="Z179" s="604"/>
      <c r="AA179" s="604"/>
      <c r="AB179" s="604"/>
      <c r="AC179" s="604"/>
      <c r="AD179" s="604"/>
      <c r="AE179" s="604"/>
      <c r="AF179" s="604"/>
      <c r="AG179" s="604"/>
    </row>
    <row r="180" spans="1:47" s="36" customFormat="1" ht="22.5">
      <c r="A180" s="898"/>
      <c r="B180" s="898">
        <v>1</v>
      </c>
      <c r="C180" s="713"/>
      <c r="D180" s="713"/>
      <c r="E180" s="713"/>
      <c r="F180" s="713"/>
      <c r="G180" s="717"/>
      <c r="H180" s="715"/>
      <c r="I180" s="719"/>
      <c r="J180" s="47"/>
      <c r="L180" s="546" t="str">
        <f>mergeValue(A180) &amp;"."&amp; mergeValue(B180)</f>
        <v>1.1</v>
      </c>
      <c r="M180" s="514" t="s">
        <v>16</v>
      </c>
      <c r="N180" s="536"/>
      <c r="O180" s="948"/>
      <c r="P180" s="949"/>
      <c r="Q180" s="949"/>
      <c r="R180" s="949"/>
      <c r="S180" s="949"/>
      <c r="T180" s="949"/>
      <c r="U180" s="949"/>
      <c r="V180" s="949"/>
      <c r="W180" s="950"/>
      <c r="X180" s="196" t="s">
        <v>478</v>
      </c>
      <c r="Y180" s="604"/>
      <c r="Z180" s="604"/>
      <c r="AA180" s="604"/>
      <c r="AB180" s="604"/>
      <c r="AC180" s="604"/>
      <c r="AD180" s="604"/>
      <c r="AE180" s="604"/>
      <c r="AF180" s="604"/>
      <c r="AG180" s="604"/>
    </row>
    <row r="181" spans="1:47" s="36" customFormat="1" ht="22.5">
      <c r="A181" s="898"/>
      <c r="B181" s="898"/>
      <c r="C181" s="898">
        <v>1</v>
      </c>
      <c r="D181" s="713"/>
      <c r="E181" s="713"/>
      <c r="F181" s="713"/>
      <c r="G181" s="717"/>
      <c r="H181" s="715"/>
      <c r="I181" s="720"/>
      <c r="J181" s="47"/>
      <c r="L181" s="546" t="str">
        <f>mergeValue(A181) &amp;"."&amp; mergeValue(B181)&amp;"."&amp; mergeValue(C181)</f>
        <v>1.1.1</v>
      </c>
      <c r="M181" s="515" t="s">
        <v>7</v>
      </c>
      <c r="N181" s="536"/>
      <c r="O181" s="948"/>
      <c r="P181" s="949"/>
      <c r="Q181" s="949"/>
      <c r="R181" s="949"/>
      <c r="S181" s="949"/>
      <c r="T181" s="949"/>
      <c r="U181" s="949"/>
      <c r="V181" s="949"/>
      <c r="W181" s="950"/>
      <c r="X181" s="196" t="s">
        <v>635</v>
      </c>
      <c r="Y181" s="604"/>
      <c r="Z181" s="604"/>
      <c r="AA181" s="604"/>
      <c r="AB181" s="604"/>
      <c r="AC181" s="604"/>
      <c r="AD181" s="604"/>
      <c r="AE181" s="604"/>
      <c r="AF181" s="604"/>
      <c r="AG181" s="604"/>
    </row>
    <row r="182" spans="1:47" s="36" customFormat="1" ht="22.5">
      <c r="A182" s="898"/>
      <c r="B182" s="898"/>
      <c r="C182" s="898"/>
      <c r="D182" s="898">
        <v>1</v>
      </c>
      <c r="E182" s="713"/>
      <c r="F182" s="713"/>
      <c r="G182" s="717"/>
      <c r="H182" s="715"/>
      <c r="I182" s="720"/>
      <c r="J182" s="718"/>
      <c r="L182" s="546" t="str">
        <f>mergeValue(A182) &amp;"."&amp; mergeValue(B182)&amp;"."&amp; mergeValue(C182)&amp;"."&amp; mergeValue(D182)</f>
        <v>1.1.1.1</v>
      </c>
      <c r="M182" s="516" t="s">
        <v>22</v>
      </c>
      <c r="N182" s="536"/>
      <c r="O182" s="948"/>
      <c r="P182" s="949"/>
      <c r="Q182" s="949"/>
      <c r="R182" s="949"/>
      <c r="S182" s="949"/>
      <c r="T182" s="949"/>
      <c r="U182" s="949"/>
      <c r="V182" s="949"/>
      <c r="W182" s="950"/>
      <c r="X182" s="196" t="s">
        <v>689</v>
      </c>
      <c r="Y182" s="604"/>
      <c r="Z182" s="604"/>
      <c r="AA182" s="604"/>
      <c r="AB182" s="604"/>
      <c r="AC182" s="604"/>
      <c r="AD182" s="604"/>
      <c r="AE182" s="604"/>
      <c r="AF182" s="604"/>
      <c r="AG182" s="604"/>
    </row>
    <row r="183" spans="1:47" s="36" customFormat="1" ht="56.25" customHeight="1">
      <c r="A183" s="898"/>
      <c r="B183" s="898"/>
      <c r="C183" s="898"/>
      <c r="D183" s="898"/>
      <c r="E183" s="713">
        <v>1</v>
      </c>
      <c r="F183" s="713"/>
      <c r="G183" s="717"/>
      <c r="H183" s="715"/>
      <c r="I183" s="720"/>
      <c r="J183" s="718"/>
      <c r="K183" s="232"/>
      <c r="L183" s="546" t="str">
        <f>mergeValue(A183) &amp;"."&amp; mergeValue(B183)&amp;"."&amp; mergeValue(C183)&amp;"."&amp; mergeValue(D183)&amp;"."&amp; mergeValue(E183)</f>
        <v>1.1.1.1.1</v>
      </c>
      <c r="M183" s="754"/>
      <c r="N183" s="121"/>
      <c r="O183" s="756"/>
      <c r="P183" s="757"/>
      <c r="Q183" s="589"/>
      <c r="R183" s="589"/>
      <c r="S183" s="770"/>
      <c r="T183" s="472" t="s">
        <v>84</v>
      </c>
      <c r="U183" s="770"/>
      <c r="V183" s="472" t="s">
        <v>84</v>
      </c>
      <c r="W183" s="608"/>
      <c r="X183" s="196" t="s">
        <v>690</v>
      </c>
      <c r="Y183" s="604" t="str">
        <f>strCheckDateTwo(N183:W183)</f>
        <v/>
      </c>
      <c r="Z183" s="604"/>
      <c r="AA183" s="604"/>
      <c r="AB183" s="604"/>
      <c r="AC183" s="604"/>
      <c r="AD183" s="604"/>
      <c r="AE183" s="604"/>
      <c r="AF183" s="604"/>
      <c r="AG183" s="604"/>
    </row>
    <row r="184" spans="1:47" s="36" customFormat="1" ht="14.25" hidden="1" customHeight="1">
      <c r="A184" s="898"/>
      <c r="B184" s="898"/>
      <c r="C184" s="898"/>
      <c r="D184" s="898"/>
      <c r="E184" s="713"/>
      <c r="F184" s="713"/>
      <c r="G184" s="717"/>
      <c r="H184" s="715"/>
      <c r="I184" s="720"/>
      <c r="J184" s="718"/>
      <c r="K184" s="232"/>
      <c r="L184" s="416"/>
      <c r="M184" s="524"/>
      <c r="N184" s="565"/>
      <c r="O184" s="565"/>
      <c r="P184" s="565"/>
      <c r="Q184" s="565"/>
      <c r="R184" s="603" t="str">
        <f>S183 &amp; "-" &amp; U183</f>
        <v>-</v>
      </c>
      <c r="S184" s="502"/>
      <c r="T184" s="540"/>
      <c r="U184" s="502"/>
      <c r="V184" s="565"/>
      <c r="W184" s="565"/>
      <c r="X184" s="602"/>
      <c r="Y184" s="604"/>
      <c r="Z184" s="604"/>
      <c r="AA184" s="604"/>
      <c r="AB184" s="604"/>
      <c r="AC184" s="604"/>
      <c r="AD184" s="604"/>
      <c r="AE184" s="604"/>
      <c r="AF184" s="604"/>
      <c r="AG184" s="604"/>
    </row>
    <row r="185" spans="1:47" s="36" customFormat="1" ht="15" customHeight="1">
      <c r="A185" s="898"/>
      <c r="B185" s="898"/>
      <c r="C185" s="898"/>
      <c r="D185" s="898"/>
      <c r="E185" s="713"/>
      <c r="F185" s="713"/>
      <c r="G185" s="717"/>
      <c r="H185" s="715"/>
      <c r="I185" s="720"/>
      <c r="J185" s="718"/>
      <c r="K185" s="232"/>
      <c r="L185" s="512"/>
      <c r="M185" s="517" t="s">
        <v>5</v>
      </c>
      <c r="N185" s="149"/>
      <c r="O185" s="513"/>
      <c r="P185" s="513"/>
      <c r="Q185" s="513"/>
      <c r="R185" s="513"/>
      <c r="S185" s="531"/>
      <c r="T185" s="162"/>
      <c r="U185" s="526"/>
      <c r="V185" s="149"/>
      <c r="W185" s="149"/>
      <c r="X185" s="523"/>
      <c r="Y185" s="604"/>
      <c r="Z185" s="604"/>
      <c r="AA185" s="604"/>
      <c r="AB185" s="604"/>
      <c r="AC185" s="604"/>
      <c r="AD185" s="604"/>
      <c r="AE185" s="604"/>
      <c r="AF185" s="604"/>
      <c r="AG185" s="604"/>
    </row>
    <row r="186" spans="1:47" ht="15" customHeight="1">
      <c r="A186" s="898"/>
      <c r="B186" s="898"/>
      <c r="C186" s="898"/>
      <c r="D186" s="716"/>
      <c r="E186" s="716"/>
      <c r="F186" s="716"/>
      <c r="G186" s="717"/>
      <c r="H186" s="716"/>
      <c r="I186" s="720"/>
      <c r="J186" s="85"/>
      <c r="K186" s="157"/>
      <c r="L186" s="512"/>
      <c r="M186" s="150" t="s">
        <v>17</v>
      </c>
      <c r="N186" s="149"/>
      <c r="O186" s="513"/>
      <c r="P186" s="513"/>
      <c r="Q186" s="513"/>
      <c r="R186" s="513"/>
      <c r="S186" s="531"/>
      <c r="T186" s="162"/>
      <c r="U186" s="526"/>
      <c r="V186" s="149"/>
      <c r="W186" s="162"/>
      <c r="X186" s="523"/>
      <c r="Y186" s="605"/>
      <c r="Z186" s="605"/>
      <c r="AA186" s="605"/>
      <c r="AB186" s="605"/>
      <c r="AC186" s="605"/>
      <c r="AD186" s="605"/>
      <c r="AE186" s="605"/>
      <c r="AF186" s="605"/>
      <c r="AG186" s="605"/>
    </row>
    <row r="187" spans="1:47" ht="15" customHeight="1">
      <c r="A187" s="898"/>
      <c r="B187" s="898"/>
      <c r="C187" s="716"/>
      <c r="D187" s="716"/>
      <c r="E187" s="716"/>
      <c r="F187" s="716"/>
      <c r="G187" s="717"/>
      <c r="H187" s="716"/>
      <c r="I187" s="655"/>
      <c r="J187" s="85"/>
      <c r="K187" s="157"/>
      <c r="L187" s="512"/>
      <c r="M187" s="149" t="s">
        <v>18</v>
      </c>
      <c r="N187" s="149"/>
      <c r="O187" s="513"/>
      <c r="P187" s="513"/>
      <c r="Q187" s="513"/>
      <c r="R187" s="513"/>
      <c r="S187" s="531"/>
      <c r="T187" s="162"/>
      <c r="U187" s="526"/>
      <c r="V187" s="149"/>
      <c r="W187" s="162"/>
      <c r="X187" s="523"/>
      <c r="Y187" s="605"/>
      <c r="Z187" s="605"/>
      <c r="AA187" s="605"/>
      <c r="AB187" s="605"/>
      <c r="AC187" s="605"/>
      <c r="AD187" s="605"/>
      <c r="AE187" s="605"/>
      <c r="AF187" s="605"/>
      <c r="AG187" s="605"/>
    </row>
    <row r="188" spans="1:47" ht="15" customHeight="1">
      <c r="A188" s="898"/>
      <c r="B188" s="716"/>
      <c r="C188" s="716"/>
      <c r="D188" s="716"/>
      <c r="E188" s="716"/>
      <c r="F188" s="716"/>
      <c r="G188" s="717"/>
      <c r="H188" s="716"/>
      <c r="I188" s="655"/>
      <c r="J188" s="85"/>
      <c r="K188" s="157"/>
      <c r="L188" s="512"/>
      <c r="M188" s="155" t="s">
        <v>19</v>
      </c>
      <c r="N188" s="149"/>
      <c r="O188" s="513"/>
      <c r="P188" s="513"/>
      <c r="Q188" s="513"/>
      <c r="R188" s="513"/>
      <c r="S188" s="531"/>
      <c r="T188" s="162"/>
      <c r="U188" s="526"/>
      <c r="V188" s="149"/>
      <c r="W188" s="162"/>
      <c r="X188" s="523"/>
      <c r="Y188" s="605"/>
      <c r="Z188" s="605"/>
      <c r="AA188" s="605"/>
      <c r="AB188" s="605"/>
      <c r="AC188" s="605"/>
      <c r="AD188" s="605"/>
      <c r="AE188" s="605"/>
      <c r="AF188" s="605"/>
      <c r="AG188" s="605"/>
    </row>
    <row r="189" spans="1:47" ht="15" customHeight="1">
      <c r="G189" s="156"/>
      <c r="H189" s="157"/>
      <c r="I189" s="712"/>
      <c r="J189" s="85"/>
      <c r="L189" s="512"/>
      <c r="M189" s="165" t="s">
        <v>309</v>
      </c>
      <c r="N189" s="149"/>
      <c r="O189" s="513"/>
      <c r="P189" s="513"/>
      <c r="Q189" s="513"/>
      <c r="R189" s="513"/>
      <c r="S189" s="531"/>
      <c r="T189" s="162"/>
      <c r="U189" s="526"/>
      <c r="V189" s="149"/>
      <c r="W189" s="162"/>
      <c r="X189" s="523"/>
      <c r="Y189" s="605"/>
      <c r="Z189" s="605"/>
      <c r="AA189" s="605"/>
      <c r="AB189" s="605"/>
      <c r="AC189" s="605"/>
      <c r="AD189" s="605"/>
      <c r="AE189" s="605"/>
      <c r="AF189" s="605"/>
      <c r="AG189" s="605"/>
    </row>
    <row r="190" spans="1:47" ht="15" customHeight="1">
      <c r="G190" s="156"/>
      <c r="H190" s="157"/>
      <c r="I190" s="157"/>
      <c r="J190" s="85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</row>
    <row r="191" spans="1:47" s="35" customFormat="1" ht="17.100000000000001" customHeight="1">
      <c r="G191" s="35" t="s">
        <v>13</v>
      </c>
      <c r="I191" s="35" t="s">
        <v>209</v>
      </c>
      <c r="T191" s="158"/>
    </row>
    <row r="192" spans="1:47" ht="17.100000000000001" customHeight="1"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</row>
    <row r="193" spans="1:46" s="36" customFormat="1" ht="22.5">
      <c r="A193" s="898">
        <v>1</v>
      </c>
      <c r="B193" s="730"/>
      <c r="C193" s="730"/>
      <c r="D193" s="730"/>
      <c r="E193" s="730"/>
      <c r="F193" s="723"/>
      <c r="G193" s="729"/>
      <c r="H193" s="729"/>
      <c r="I193" s="96"/>
      <c r="J193" s="86"/>
      <c r="K193" s="86"/>
      <c r="L193" s="546">
        <f>mergeValue(A193)</f>
        <v>1</v>
      </c>
      <c r="M193" s="564" t="s">
        <v>20</v>
      </c>
      <c r="N193" s="979"/>
      <c r="O193" s="980"/>
      <c r="P193" s="980"/>
      <c r="Q193" s="980"/>
      <c r="R193" s="980"/>
      <c r="S193" s="980"/>
      <c r="T193" s="980"/>
      <c r="U193" s="980"/>
      <c r="V193" s="980"/>
      <c r="W193" s="980"/>
      <c r="X193" s="980"/>
      <c r="Y193" s="980"/>
      <c r="Z193" s="980"/>
      <c r="AA193" s="980"/>
      <c r="AB193" s="980"/>
      <c r="AC193" s="980"/>
      <c r="AD193" s="980"/>
      <c r="AE193" s="980"/>
      <c r="AF193" s="981"/>
      <c r="AG193" s="196" t="s">
        <v>477</v>
      </c>
      <c r="AH193" s="604"/>
      <c r="AI193" s="604"/>
      <c r="AJ193" s="604"/>
      <c r="AK193" s="604"/>
      <c r="AL193" s="604"/>
      <c r="AM193" s="604"/>
      <c r="AN193" s="604"/>
      <c r="AO193" s="604"/>
      <c r="AP193" s="604"/>
      <c r="AQ193" s="604"/>
      <c r="AR193" s="604"/>
    </row>
    <row r="194" spans="1:46" s="36" customFormat="1" ht="22.5">
      <c r="A194" s="898"/>
      <c r="B194" s="898">
        <v>1</v>
      </c>
      <c r="C194" s="730"/>
      <c r="D194" s="730"/>
      <c r="E194" s="730"/>
      <c r="F194" s="723"/>
      <c r="G194" s="732"/>
      <c r="H194" s="733"/>
      <c r="I194" s="721"/>
      <c r="J194" s="47"/>
      <c r="L194" s="546" t="str">
        <f>mergeValue(A194) &amp;"."&amp; mergeValue(B194)</f>
        <v>1.1</v>
      </c>
      <c r="M194" s="514" t="s">
        <v>16</v>
      </c>
      <c r="N194" s="976"/>
      <c r="O194" s="977"/>
      <c r="P194" s="977"/>
      <c r="Q194" s="977"/>
      <c r="R194" s="977"/>
      <c r="S194" s="977"/>
      <c r="T194" s="977"/>
      <c r="U194" s="977"/>
      <c r="V194" s="977"/>
      <c r="W194" s="977"/>
      <c r="X194" s="977"/>
      <c r="Y194" s="977"/>
      <c r="Z194" s="977"/>
      <c r="AA194" s="977"/>
      <c r="AB194" s="977"/>
      <c r="AC194" s="977"/>
      <c r="AD194" s="977"/>
      <c r="AE194" s="977"/>
      <c r="AF194" s="978"/>
      <c r="AG194" s="196" t="s">
        <v>478</v>
      </c>
      <c r="AH194" s="604"/>
      <c r="AI194" s="604"/>
      <c r="AJ194" s="604"/>
      <c r="AK194" s="604"/>
      <c r="AL194" s="604"/>
      <c r="AM194" s="604"/>
      <c r="AN194" s="604"/>
      <c r="AO194" s="604"/>
      <c r="AP194" s="604"/>
      <c r="AQ194" s="604"/>
      <c r="AR194" s="604"/>
    </row>
    <row r="195" spans="1:46" s="36" customFormat="1" ht="22.5">
      <c r="A195" s="898"/>
      <c r="B195" s="898"/>
      <c r="C195" s="898">
        <v>1</v>
      </c>
      <c r="D195" s="730"/>
      <c r="E195" s="730"/>
      <c r="F195" s="723"/>
      <c r="G195" s="732"/>
      <c r="H195" s="733"/>
      <c r="I195" s="721"/>
      <c r="J195" s="47"/>
      <c r="L195" s="546" t="str">
        <f>mergeValue(A195) &amp;"."&amp; mergeValue(B195)&amp;"."&amp; mergeValue(C195)</f>
        <v>1.1.1</v>
      </c>
      <c r="M195" s="515" t="s">
        <v>7</v>
      </c>
      <c r="N195" s="976"/>
      <c r="O195" s="977"/>
      <c r="P195" s="977"/>
      <c r="Q195" s="977"/>
      <c r="R195" s="977"/>
      <c r="S195" s="977"/>
      <c r="T195" s="977"/>
      <c r="U195" s="977"/>
      <c r="V195" s="977"/>
      <c r="W195" s="977"/>
      <c r="X195" s="977"/>
      <c r="Y195" s="977"/>
      <c r="Z195" s="977"/>
      <c r="AA195" s="977"/>
      <c r="AB195" s="977"/>
      <c r="AC195" s="977"/>
      <c r="AD195" s="977"/>
      <c r="AE195" s="977"/>
      <c r="AF195" s="978"/>
      <c r="AG195" s="196" t="s">
        <v>635</v>
      </c>
      <c r="AH195" s="604"/>
      <c r="AI195" s="604"/>
      <c r="AJ195" s="604"/>
      <c r="AK195" s="604"/>
      <c r="AL195" s="604"/>
      <c r="AM195" s="604"/>
      <c r="AN195" s="604"/>
      <c r="AO195" s="604"/>
      <c r="AP195" s="604"/>
      <c r="AQ195" s="604"/>
      <c r="AR195" s="604"/>
    </row>
    <row r="196" spans="1:46" s="36" customFormat="1" ht="15" customHeight="1">
      <c r="A196" s="898"/>
      <c r="B196" s="898"/>
      <c r="C196" s="898"/>
      <c r="D196" s="898">
        <v>1</v>
      </c>
      <c r="E196" s="730"/>
      <c r="F196" s="723"/>
      <c r="G196" s="732"/>
      <c r="H196" s="733"/>
      <c r="I196" s="721"/>
      <c r="J196" s="47"/>
      <c r="L196" s="546" t="str">
        <f>mergeValue(A196) &amp;"."&amp; mergeValue(B196)&amp;"."&amp; mergeValue(C196)&amp;"."&amp; mergeValue(D196)</f>
        <v>1.1.1.1</v>
      </c>
      <c r="M196" s="516" t="s">
        <v>22</v>
      </c>
      <c r="N196" s="976"/>
      <c r="O196" s="977"/>
      <c r="P196" s="977"/>
      <c r="Q196" s="977"/>
      <c r="R196" s="977"/>
      <c r="S196" s="977"/>
      <c r="T196" s="977"/>
      <c r="U196" s="977"/>
      <c r="V196" s="977"/>
      <c r="W196" s="977"/>
      <c r="X196" s="977"/>
      <c r="Y196" s="977"/>
      <c r="Z196" s="977"/>
      <c r="AA196" s="977"/>
      <c r="AB196" s="977"/>
      <c r="AC196" s="977"/>
      <c r="AD196" s="977"/>
      <c r="AE196" s="977"/>
      <c r="AF196" s="978"/>
      <c r="AG196" s="196" t="s">
        <v>682</v>
      </c>
      <c r="AH196" s="604"/>
      <c r="AI196" s="604"/>
      <c r="AJ196" s="604"/>
      <c r="AK196" s="604"/>
      <c r="AL196" s="604"/>
      <c r="AM196" s="604"/>
      <c r="AN196" s="604"/>
      <c r="AO196" s="604"/>
      <c r="AP196" s="604"/>
      <c r="AQ196" s="604"/>
      <c r="AR196" s="604"/>
    </row>
    <row r="197" spans="1:46" s="36" customFormat="1" ht="17.100000000000001" customHeight="1">
      <c r="A197" s="898"/>
      <c r="B197" s="898"/>
      <c r="C197" s="898"/>
      <c r="D197" s="898"/>
      <c r="E197" s="898">
        <v>1</v>
      </c>
      <c r="F197" s="723"/>
      <c r="G197" s="732"/>
      <c r="H197" s="733"/>
      <c r="I197" s="506"/>
      <c r="J197" s="724"/>
      <c r="K197" s="814"/>
      <c r="L197" s="937" t="str">
        <f>mergeValue(A197) &amp;"."&amp; mergeValue(B197)&amp;"."&amp; mergeValue(C197)&amp;"."&amp; mergeValue(D197)&amp;"."&amp; mergeValue(E197)</f>
        <v>1.1.1.1.1</v>
      </c>
      <c r="M197" s="938"/>
      <c r="N197" s="894" t="s">
        <v>85</v>
      </c>
      <c r="O197" s="932"/>
      <c r="P197" s="928">
        <v>1</v>
      </c>
      <c r="Q197" s="957"/>
      <c r="R197" s="894" t="s">
        <v>85</v>
      </c>
      <c r="S197" s="932"/>
      <c r="T197" s="928">
        <v>1</v>
      </c>
      <c r="U197" s="957"/>
      <c r="V197" s="894" t="s">
        <v>85</v>
      </c>
      <c r="W197" s="524"/>
      <c r="X197" s="111">
        <v>1</v>
      </c>
      <c r="Y197" s="774"/>
      <c r="Z197" s="589"/>
      <c r="AA197" s="589"/>
      <c r="AB197" s="905"/>
      <c r="AC197" s="894" t="s">
        <v>84</v>
      </c>
      <c r="AD197" s="905"/>
      <c r="AE197" s="894" t="s">
        <v>84</v>
      </c>
      <c r="AF197" s="535"/>
      <c r="AG197" s="925" t="s">
        <v>683</v>
      </c>
      <c r="AH197" s="604" t="str">
        <f>strCheckDate(Z198:AF198)</f>
        <v/>
      </c>
      <c r="AI197" s="606" t="str">
        <f>IF(AND(COUNTIF(AJ192:AJ192,AJ197)&gt;1,AJ197&lt;&gt;""),"ErrUnique:HasDoubleConn","")</f>
        <v/>
      </c>
      <c r="AJ197" s="606"/>
      <c r="AK197" s="606"/>
      <c r="AL197" s="606"/>
      <c r="AM197" s="606"/>
      <c r="AN197" s="606"/>
      <c r="AO197" s="604"/>
      <c r="AP197" s="604"/>
      <c r="AQ197" s="604"/>
      <c r="AR197" s="604"/>
    </row>
    <row r="198" spans="1:46" s="36" customFormat="1" ht="17.100000000000001" customHeight="1">
      <c r="A198" s="898"/>
      <c r="B198" s="898"/>
      <c r="C198" s="898"/>
      <c r="D198" s="898"/>
      <c r="E198" s="898"/>
      <c r="F198" s="723"/>
      <c r="G198" s="732"/>
      <c r="H198" s="733"/>
      <c r="I198" s="506"/>
      <c r="J198" s="724"/>
      <c r="K198" s="814"/>
      <c r="L198" s="937"/>
      <c r="M198" s="938"/>
      <c r="N198" s="894"/>
      <c r="O198" s="932"/>
      <c r="P198" s="928"/>
      <c r="Q198" s="957"/>
      <c r="R198" s="894"/>
      <c r="S198" s="932"/>
      <c r="T198" s="928"/>
      <c r="U198" s="957"/>
      <c r="V198" s="894"/>
      <c r="W198" s="550"/>
      <c r="X198" s="165"/>
      <c r="Y198" s="165"/>
      <c r="Z198" s="530"/>
      <c r="AA198" s="552" t="str">
        <f>AB197 &amp; "-" &amp; AD197</f>
        <v>-</v>
      </c>
      <c r="AB198" s="893"/>
      <c r="AC198" s="894"/>
      <c r="AD198" s="893"/>
      <c r="AE198" s="894"/>
      <c r="AF198" s="591"/>
      <c r="AG198" s="926"/>
      <c r="AH198" s="604"/>
      <c r="AI198" s="606"/>
      <c r="AJ198" s="606"/>
      <c r="AK198" s="606"/>
      <c r="AL198" s="606"/>
      <c r="AM198" s="606"/>
      <c r="AN198" s="606"/>
      <c r="AO198" s="604"/>
      <c r="AP198" s="604"/>
      <c r="AQ198" s="604"/>
      <c r="AR198" s="604"/>
    </row>
    <row r="199" spans="1:46" s="36" customFormat="1" ht="17.100000000000001" customHeight="1">
      <c r="A199" s="898"/>
      <c r="B199" s="898"/>
      <c r="C199" s="898"/>
      <c r="D199" s="898"/>
      <c r="E199" s="898"/>
      <c r="F199" s="723"/>
      <c r="G199" s="732"/>
      <c r="H199" s="733"/>
      <c r="I199" s="506"/>
      <c r="J199" s="724"/>
      <c r="K199" s="814"/>
      <c r="L199" s="937"/>
      <c r="M199" s="938"/>
      <c r="N199" s="894"/>
      <c r="O199" s="932"/>
      <c r="P199" s="928"/>
      <c r="Q199" s="957"/>
      <c r="R199" s="894"/>
      <c r="S199" s="551"/>
      <c r="T199" s="155"/>
      <c r="U199" s="165"/>
      <c r="V199" s="529"/>
      <c r="W199" s="529"/>
      <c r="X199" s="529"/>
      <c r="Y199" s="529"/>
      <c r="Z199" s="530"/>
      <c r="AA199" s="530"/>
      <c r="AB199" s="531"/>
      <c r="AC199" s="162"/>
      <c r="AD199" s="162"/>
      <c r="AE199" s="531"/>
      <c r="AF199" s="162"/>
      <c r="AG199" s="926"/>
      <c r="AH199" s="604"/>
      <c r="AI199" s="606"/>
      <c r="AJ199" s="606"/>
      <c r="AK199" s="606"/>
      <c r="AL199" s="606"/>
      <c r="AM199" s="606"/>
      <c r="AN199" s="606"/>
      <c r="AO199" s="604"/>
      <c r="AP199" s="604"/>
      <c r="AQ199" s="604"/>
      <c r="AR199" s="604"/>
    </row>
    <row r="200" spans="1:46" s="36" customFormat="1" ht="17.100000000000001" customHeight="1">
      <c r="A200" s="898"/>
      <c r="B200" s="898"/>
      <c r="C200" s="898"/>
      <c r="D200" s="898"/>
      <c r="E200" s="898"/>
      <c r="F200" s="723"/>
      <c r="G200" s="732"/>
      <c r="H200" s="733"/>
      <c r="I200" s="506"/>
      <c r="J200" s="724"/>
      <c r="K200" s="814"/>
      <c r="L200" s="937"/>
      <c r="M200" s="938"/>
      <c r="N200" s="894"/>
      <c r="O200" s="532"/>
      <c r="P200" s="534"/>
      <c r="Q200" s="533"/>
      <c r="R200" s="529"/>
      <c r="S200" s="529"/>
      <c r="T200" s="529"/>
      <c r="U200" s="529"/>
      <c r="V200" s="529"/>
      <c r="W200" s="529"/>
      <c r="X200" s="529"/>
      <c r="Y200" s="529"/>
      <c r="Z200" s="530"/>
      <c r="AA200" s="530"/>
      <c r="AB200" s="531"/>
      <c r="AC200" s="162"/>
      <c r="AD200" s="162"/>
      <c r="AE200" s="531"/>
      <c r="AF200" s="162"/>
      <c r="AG200" s="926"/>
      <c r="AH200" s="604"/>
      <c r="AI200" s="606"/>
      <c r="AJ200" s="606"/>
      <c r="AK200" s="606"/>
      <c r="AL200" s="606"/>
      <c r="AM200" s="606"/>
      <c r="AN200" s="606"/>
      <c r="AO200" s="604"/>
      <c r="AP200" s="604"/>
      <c r="AQ200" s="604"/>
      <c r="AR200" s="604"/>
    </row>
    <row r="201" spans="1:46" ht="15" customHeight="1">
      <c r="A201" s="898"/>
      <c r="B201" s="898"/>
      <c r="C201" s="898"/>
      <c r="D201" s="898"/>
      <c r="E201" s="731"/>
      <c r="F201" s="725"/>
      <c r="G201" s="727"/>
      <c r="H201" s="725"/>
      <c r="I201" s="506"/>
      <c r="J201" s="724"/>
      <c r="K201" s="157"/>
      <c r="L201" s="512"/>
      <c r="M201" s="517" t="s">
        <v>5</v>
      </c>
      <c r="N201" s="517"/>
      <c r="O201" s="517"/>
      <c r="P201" s="517"/>
      <c r="Q201" s="517"/>
      <c r="R201" s="517"/>
      <c r="S201" s="517"/>
      <c r="T201" s="517"/>
      <c r="U201" s="517"/>
      <c r="V201" s="517"/>
      <c r="W201" s="517"/>
      <c r="X201" s="517"/>
      <c r="Y201" s="517"/>
      <c r="Z201" s="517"/>
      <c r="AA201" s="517"/>
      <c r="AB201" s="517"/>
      <c r="AC201" s="517"/>
      <c r="AD201" s="517"/>
      <c r="AE201" s="517"/>
      <c r="AF201" s="517"/>
      <c r="AG201" s="927"/>
      <c r="AH201" s="605"/>
      <c r="AI201" s="605"/>
      <c r="AJ201" s="607"/>
      <c r="AK201" s="607"/>
      <c r="AL201" s="607"/>
      <c r="AM201" s="607"/>
      <c r="AN201" s="607"/>
      <c r="AO201" s="605"/>
      <c r="AP201" s="605"/>
      <c r="AQ201" s="605"/>
      <c r="AR201" s="605"/>
    </row>
    <row r="202" spans="1:46" ht="15" customHeight="1">
      <c r="A202" s="898"/>
      <c r="B202" s="898"/>
      <c r="C202" s="898"/>
      <c r="D202" s="731"/>
      <c r="E202" s="731"/>
      <c r="F202" s="725"/>
      <c r="G202" s="732"/>
      <c r="H202" s="725"/>
      <c r="I202" s="157"/>
      <c r="J202" s="85"/>
      <c r="K202" s="157"/>
      <c r="L202" s="512"/>
      <c r="M202" s="150" t="s">
        <v>17</v>
      </c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62"/>
      <c r="AG202" s="523"/>
      <c r="AH202" s="605"/>
      <c r="AI202" s="605"/>
      <c r="AJ202" s="607"/>
      <c r="AK202" s="607"/>
      <c r="AL202" s="607"/>
      <c r="AM202" s="607"/>
      <c r="AN202" s="607"/>
      <c r="AO202" s="605"/>
      <c r="AP202" s="605"/>
      <c r="AQ202" s="605"/>
      <c r="AR202" s="605"/>
    </row>
    <row r="203" spans="1:46" ht="15" customHeight="1">
      <c r="A203" s="898"/>
      <c r="B203" s="898"/>
      <c r="C203" s="731"/>
      <c r="D203" s="731"/>
      <c r="E203" s="731"/>
      <c r="F203" s="725"/>
      <c r="G203" s="732"/>
      <c r="H203" s="725"/>
      <c r="I203" s="157"/>
      <c r="J203" s="85"/>
      <c r="K203" s="157"/>
      <c r="L203" s="512"/>
      <c r="M203" s="149" t="s">
        <v>18</v>
      </c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513"/>
      <c r="AA203" s="513"/>
      <c r="AB203" s="531"/>
      <c r="AC203" s="162"/>
      <c r="AD203" s="526"/>
      <c r="AE203" s="149"/>
      <c r="AF203" s="162"/>
      <c r="AG203" s="523"/>
      <c r="AH203" s="605"/>
      <c r="AI203" s="605"/>
      <c r="AJ203" s="605"/>
      <c r="AK203" s="605"/>
      <c r="AL203" s="605"/>
      <c r="AM203" s="605"/>
      <c r="AN203" s="605"/>
      <c r="AO203" s="605"/>
      <c r="AP203" s="605"/>
      <c r="AQ203" s="605"/>
      <c r="AR203" s="605"/>
    </row>
    <row r="204" spans="1:46" ht="15" customHeight="1">
      <c r="A204" s="898"/>
      <c r="B204" s="731"/>
      <c r="C204" s="731"/>
      <c r="D204" s="731"/>
      <c r="E204" s="731"/>
      <c r="F204" s="725"/>
      <c r="G204" s="732"/>
      <c r="H204" s="725"/>
      <c r="I204" s="157"/>
      <c r="J204" s="85"/>
      <c r="K204" s="157"/>
      <c r="L204" s="512"/>
      <c r="M204" s="155" t="s">
        <v>19</v>
      </c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513"/>
      <c r="AA204" s="513"/>
      <c r="AB204" s="531"/>
      <c r="AC204" s="162"/>
      <c r="AD204" s="526"/>
      <c r="AE204" s="149"/>
      <c r="AF204" s="162"/>
      <c r="AG204" s="523"/>
      <c r="AH204" s="605"/>
      <c r="AI204" s="605"/>
      <c r="AJ204" s="605"/>
      <c r="AK204" s="605"/>
      <c r="AL204" s="605"/>
      <c r="AM204" s="605"/>
      <c r="AN204" s="605"/>
      <c r="AO204" s="605"/>
      <c r="AP204" s="605"/>
      <c r="AQ204" s="605"/>
      <c r="AR204" s="605"/>
    </row>
    <row r="205" spans="1:46" ht="15" customHeight="1">
      <c r="G205" s="156"/>
      <c r="H205" s="157"/>
      <c r="I205" s="712"/>
      <c r="J205" s="85"/>
      <c r="L205" s="512"/>
      <c r="M205" s="165" t="s">
        <v>309</v>
      </c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513"/>
      <c r="AA205" s="513"/>
      <c r="AB205" s="531"/>
      <c r="AC205" s="162"/>
      <c r="AD205" s="526"/>
      <c r="AE205" s="149"/>
      <c r="AF205" s="162"/>
      <c r="AG205" s="523"/>
      <c r="AH205" s="605"/>
      <c r="AI205" s="605"/>
      <c r="AJ205" s="605"/>
      <c r="AK205" s="605"/>
      <c r="AL205" s="605"/>
      <c r="AM205" s="605"/>
      <c r="AN205" s="605"/>
      <c r="AO205" s="605"/>
      <c r="AP205" s="605"/>
      <c r="AQ205" s="605"/>
      <c r="AR205" s="605"/>
    </row>
    <row r="206" spans="1:46" ht="15" customHeight="1">
      <c r="G206" s="156"/>
      <c r="H206" s="157"/>
      <c r="I206" s="157"/>
      <c r="J206" s="85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204"/>
      <c r="AL206" s="204"/>
      <c r="AM206" s="204"/>
      <c r="AN206" s="204"/>
      <c r="AO206" s="204"/>
      <c r="AP206" s="204"/>
      <c r="AQ206" s="204"/>
      <c r="AR206" s="204"/>
      <c r="AS206" s="204"/>
      <c r="AT206" s="204"/>
    </row>
    <row r="207" spans="1:46" ht="15" customHeight="1">
      <c r="G207" s="156"/>
      <c r="H207" s="157"/>
      <c r="I207" s="157"/>
      <c r="J207" s="85"/>
      <c r="K207" s="157"/>
      <c r="L207" s="157"/>
      <c r="M207" s="157"/>
      <c r="N207" s="157"/>
      <c r="O207" s="157"/>
      <c r="P207" s="157"/>
      <c r="Q207" s="900"/>
      <c r="R207" s="157"/>
      <c r="S207" s="157"/>
      <c r="T207" s="157"/>
      <c r="U207" s="900"/>
      <c r="V207" s="157"/>
      <c r="W207" s="157"/>
      <c r="X207" s="157"/>
      <c r="Y207" s="771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</row>
    <row r="208" spans="1:46" ht="15" customHeight="1">
      <c r="G208" s="156"/>
      <c r="H208" s="157"/>
      <c r="I208" s="157"/>
      <c r="J208" s="85"/>
      <c r="K208" s="157"/>
      <c r="L208" s="157"/>
      <c r="M208" s="157"/>
      <c r="N208" s="157"/>
      <c r="O208" s="157"/>
      <c r="P208" s="157"/>
      <c r="Q208" s="900"/>
      <c r="R208" s="157"/>
      <c r="S208" s="157"/>
      <c r="T208" s="157"/>
      <c r="U208" s="900"/>
      <c r="V208" s="157"/>
      <c r="W208" s="157"/>
      <c r="X208" s="157"/>
      <c r="Y208" s="157"/>
      <c r="Z208" s="157"/>
      <c r="AA208" s="157"/>
      <c r="AB208" s="157"/>
      <c r="AC208" s="157"/>
    </row>
    <row r="209" spans="1:36" ht="15" customHeight="1">
      <c r="G209" s="156"/>
      <c r="H209" s="157"/>
      <c r="I209" s="157"/>
      <c r="J209" s="85"/>
      <c r="K209" s="157"/>
      <c r="L209" s="157"/>
      <c r="M209" s="157"/>
      <c r="N209" s="157"/>
      <c r="O209" s="157"/>
      <c r="Q209" s="900"/>
      <c r="V209" s="157"/>
      <c r="W209" s="157"/>
      <c r="X209" s="157"/>
      <c r="Z209" s="157"/>
      <c r="AA209" s="157"/>
      <c r="AB209" s="157"/>
      <c r="AC209" s="157"/>
      <c r="AD209" s="157"/>
    </row>
    <row r="210" spans="1:36" ht="15" customHeight="1">
      <c r="G210" s="156"/>
      <c r="H210" s="157"/>
      <c r="I210" s="157"/>
      <c r="J210" s="85"/>
      <c r="K210" s="157"/>
      <c r="L210" s="157"/>
      <c r="M210" s="157"/>
      <c r="N210" s="157"/>
      <c r="O210" s="157"/>
      <c r="Q210" s="225"/>
      <c r="Y210" s="157"/>
      <c r="Z210" s="157"/>
      <c r="AA210" s="157"/>
      <c r="AB210" s="157"/>
      <c r="AC210" s="157"/>
      <c r="AD210" s="157"/>
      <c r="AE210" s="157"/>
    </row>
    <row r="211" spans="1:36" ht="15" customHeight="1">
      <c r="G211" s="156"/>
      <c r="H211" s="157"/>
      <c r="I211" s="157"/>
      <c r="J211" s="85"/>
      <c r="K211" s="157"/>
      <c r="L211" s="157"/>
      <c r="M211" s="157"/>
      <c r="N211" s="982" t="s">
        <v>85</v>
      </c>
      <c r="O211" s="932"/>
      <c r="P211" s="928">
        <v>1</v>
      </c>
      <c r="Q211" s="951"/>
      <c r="R211" s="894" t="s">
        <v>84</v>
      </c>
      <c r="S211" s="983"/>
      <c r="T211" s="974">
        <v>1</v>
      </c>
      <c r="U211" s="901"/>
      <c r="V211" s="894" t="s">
        <v>84</v>
      </c>
      <c r="W211" s="649"/>
      <c r="X211" s="609">
        <v>1</v>
      </c>
      <c r="Y211" s="771"/>
      <c r="Z211" s="157"/>
      <c r="AA211" s="157"/>
      <c r="AB211" s="157"/>
      <c r="AC211" s="157"/>
      <c r="AD211" s="157"/>
    </row>
    <row r="212" spans="1:36" ht="15" customHeight="1">
      <c r="G212" s="156"/>
      <c r="H212" s="157"/>
      <c r="I212" s="157"/>
      <c r="J212" s="85"/>
      <c r="K212" s="157"/>
      <c r="L212" s="157"/>
      <c r="M212" s="157"/>
      <c r="N212" s="982"/>
      <c r="O212" s="932"/>
      <c r="P212" s="928"/>
      <c r="Q212" s="951"/>
      <c r="R212" s="894"/>
      <c r="S212" s="984"/>
      <c r="T212" s="975"/>
      <c r="U212" s="901"/>
      <c r="V212" s="894"/>
      <c r="W212" s="165"/>
      <c r="X212" s="165"/>
      <c r="Y212" s="165" t="s">
        <v>715</v>
      </c>
      <c r="Z212" s="157"/>
      <c r="AA212" s="157"/>
      <c r="AB212" s="157"/>
      <c r="AC212" s="157"/>
      <c r="AD212" s="157"/>
      <c r="AE212" s="157"/>
    </row>
    <row r="213" spans="1:36" ht="15" customHeight="1">
      <c r="G213" s="156"/>
      <c r="H213" s="157"/>
      <c r="I213" s="157"/>
      <c r="J213" s="85"/>
      <c r="K213" s="157"/>
      <c r="L213" s="157"/>
      <c r="M213" s="157"/>
      <c r="N213" s="982"/>
      <c r="O213" s="932"/>
      <c r="P213" s="928"/>
      <c r="Q213" s="951"/>
      <c r="R213" s="894"/>
      <c r="S213" s="155"/>
      <c r="T213" s="155"/>
      <c r="U213" s="165" t="s">
        <v>716</v>
      </c>
      <c r="V213" s="648"/>
      <c r="W213" s="529"/>
      <c r="X213" s="529"/>
      <c r="Y213" s="529"/>
      <c r="Z213" s="157"/>
      <c r="AA213" s="157"/>
      <c r="AB213" s="157"/>
      <c r="AC213" s="157"/>
      <c r="AD213" s="157"/>
      <c r="AE213" s="157"/>
    </row>
    <row r="214" spans="1:36" ht="15" customHeight="1">
      <c r="G214" s="156"/>
      <c r="H214" s="157"/>
      <c r="I214" s="157"/>
      <c r="J214" s="85"/>
      <c r="K214" s="157"/>
      <c r="L214" s="157"/>
      <c r="M214" s="157"/>
      <c r="N214" s="894"/>
      <c r="O214" s="646"/>
      <c r="P214" s="646"/>
      <c r="Q214" s="647"/>
      <c r="R214" s="648"/>
      <c r="S214" s="529"/>
      <c r="T214" s="529"/>
      <c r="U214" s="529"/>
      <c r="V214" s="529"/>
      <c r="W214" s="529"/>
      <c r="X214" s="529"/>
      <c r="Y214" s="529"/>
      <c r="Z214" s="157"/>
      <c r="AA214" s="157"/>
      <c r="AB214" s="157"/>
      <c r="AC214" s="157"/>
      <c r="AD214" s="157"/>
      <c r="AE214" s="157"/>
    </row>
    <row r="216" spans="1:36" s="36" customFormat="1" ht="17.100000000000001" customHeight="1">
      <c r="A216" s="98"/>
      <c r="B216" s="98"/>
      <c r="C216" s="86"/>
      <c r="D216" s="151"/>
      <c r="E216" s="170"/>
      <c r="F216" s="172"/>
      <c r="G216" s="172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53"/>
      <c r="U216" s="153"/>
      <c r="V216" s="153"/>
      <c r="W216" s="173"/>
      <c r="X216" s="173"/>
    </row>
    <row r="217" spans="1:36" ht="18.75" customHeight="1">
      <c r="X217" s="605"/>
      <c r="Y217" s="605"/>
      <c r="Z217" s="605"/>
      <c r="AA217" s="605"/>
      <c r="AB217" s="605"/>
      <c r="AC217" s="605"/>
      <c r="AD217" s="605"/>
      <c r="AE217" s="605"/>
      <c r="AF217" s="605"/>
      <c r="AG217" s="605"/>
      <c r="AH217" s="605"/>
      <c r="AI217" s="605"/>
      <c r="AJ217" s="605"/>
    </row>
    <row r="218" spans="1:36" s="35" customFormat="1" ht="17.100000000000001" customHeight="1">
      <c r="G218" s="35" t="s">
        <v>13</v>
      </c>
      <c r="I218" s="35" t="s">
        <v>748</v>
      </c>
      <c r="V218" s="158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</row>
    <row r="219" spans="1:36" ht="17.100000000000001" customHeight="1"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605"/>
      <c r="Y219" s="605"/>
      <c r="Z219" s="605"/>
      <c r="AA219" s="605"/>
      <c r="AB219" s="605"/>
      <c r="AC219" s="605"/>
      <c r="AD219" s="605"/>
      <c r="AE219" s="605"/>
      <c r="AF219" s="605"/>
      <c r="AG219" s="605"/>
      <c r="AH219" s="605"/>
      <c r="AI219" s="605"/>
      <c r="AJ219" s="605"/>
    </row>
    <row r="220" spans="1:36" s="36" customFormat="1" ht="22.5">
      <c r="A220" s="898">
        <v>1</v>
      </c>
      <c r="B220" s="675"/>
      <c r="C220" s="675"/>
      <c r="D220" s="675"/>
      <c r="E220" s="676"/>
      <c r="F220" s="677"/>
      <c r="G220" s="677"/>
      <c r="H220" s="677"/>
      <c r="I220" s="226"/>
      <c r="J220" s="655"/>
      <c r="K220" s="661"/>
      <c r="L220" s="546">
        <f>mergeValue(A220)</f>
        <v>1</v>
      </c>
      <c r="M220" s="564" t="s">
        <v>20</v>
      </c>
      <c r="N220" s="565"/>
      <c r="O220" s="954"/>
      <c r="P220" s="955"/>
      <c r="Q220" s="955"/>
      <c r="R220" s="955"/>
      <c r="S220" s="955"/>
      <c r="T220" s="955"/>
      <c r="U220" s="955"/>
      <c r="V220" s="956"/>
      <c r="W220" s="413" t="s">
        <v>477</v>
      </c>
      <c r="X220" s="635"/>
      <c r="Y220" s="642"/>
      <c r="Z220" s="642" t="str">
        <f t="shared" ref="Z220:Z233" si="3">IF(M220="","",M220 )</f>
        <v>Наименование тарифа</v>
      </c>
      <c r="AA220" s="642"/>
      <c r="AB220" s="642"/>
      <c r="AC220" s="642"/>
      <c r="AD220" s="635"/>
      <c r="AE220" s="635"/>
      <c r="AF220" s="635"/>
      <c r="AG220" s="635"/>
      <c r="AH220" s="635"/>
      <c r="AI220" s="635"/>
      <c r="AJ220" s="635"/>
    </row>
    <row r="221" spans="1:36" s="36" customFormat="1" ht="22.5">
      <c r="A221" s="898"/>
      <c r="B221" s="898">
        <v>1</v>
      </c>
      <c r="C221" s="675"/>
      <c r="D221" s="675"/>
      <c r="E221" s="677"/>
      <c r="F221" s="677"/>
      <c r="G221" s="677"/>
      <c r="H221" s="677"/>
      <c r="I221" s="654"/>
      <c r="J221" s="653"/>
      <c r="K221" s="656"/>
      <c r="L221" s="546" t="str">
        <f>mergeValue(A221) &amp;"."&amp; mergeValue(B221)</f>
        <v>1.1</v>
      </c>
      <c r="M221" s="514" t="s">
        <v>16</v>
      </c>
      <c r="N221" s="565"/>
      <c r="O221" s="954"/>
      <c r="P221" s="955"/>
      <c r="Q221" s="955"/>
      <c r="R221" s="955"/>
      <c r="S221" s="955"/>
      <c r="T221" s="955"/>
      <c r="U221" s="955"/>
      <c r="V221" s="956"/>
      <c r="W221" s="413" t="s">
        <v>478</v>
      </c>
      <c r="X221" s="635"/>
      <c r="Y221" s="642"/>
      <c r="Z221" s="642" t="str">
        <f t="shared" si="3"/>
        <v>Территория действия тарифа</v>
      </c>
      <c r="AA221" s="642"/>
      <c r="AB221" s="642"/>
      <c r="AC221" s="642"/>
      <c r="AD221" s="635"/>
      <c r="AE221" s="635"/>
      <c r="AF221" s="635"/>
      <c r="AG221" s="635"/>
      <c r="AH221" s="635"/>
      <c r="AI221" s="635"/>
      <c r="AJ221" s="635"/>
    </row>
    <row r="222" spans="1:36" s="36" customFormat="1" ht="22.5">
      <c r="A222" s="898"/>
      <c r="B222" s="898"/>
      <c r="C222" s="898">
        <v>1</v>
      </c>
      <c r="D222" s="675"/>
      <c r="E222" s="677"/>
      <c r="F222" s="677"/>
      <c r="G222" s="677"/>
      <c r="H222" s="677"/>
      <c r="I222" s="660"/>
      <c r="J222" s="653"/>
      <c r="K222" s="656"/>
      <c r="L222" s="546" t="str">
        <f>mergeValue(A222) &amp;"."&amp; mergeValue(B222)&amp;"."&amp; mergeValue(C222)</f>
        <v>1.1.1</v>
      </c>
      <c r="M222" s="515" t="s">
        <v>7</v>
      </c>
      <c r="N222" s="565"/>
      <c r="O222" s="954"/>
      <c r="P222" s="955"/>
      <c r="Q222" s="955"/>
      <c r="R222" s="955"/>
      <c r="S222" s="955"/>
      <c r="T222" s="955"/>
      <c r="U222" s="955"/>
      <c r="V222" s="956"/>
      <c r="W222" s="413" t="s">
        <v>635</v>
      </c>
      <c r="X222" s="635"/>
      <c r="Y222" s="642"/>
      <c r="Z222" s="642" t="str">
        <f t="shared" si="3"/>
        <v xml:space="preserve">Наименование системы теплоснабжения </v>
      </c>
      <c r="AA222" s="642"/>
      <c r="AB222" s="642"/>
      <c r="AC222" s="642"/>
      <c r="AD222" s="635"/>
      <c r="AE222" s="635"/>
      <c r="AF222" s="635"/>
      <c r="AG222" s="635"/>
      <c r="AH222" s="635"/>
      <c r="AI222" s="635"/>
      <c r="AJ222" s="635"/>
    </row>
    <row r="223" spans="1:36" s="36" customFormat="1" ht="22.5">
      <c r="A223" s="898"/>
      <c r="B223" s="898"/>
      <c r="C223" s="898"/>
      <c r="D223" s="898">
        <v>1</v>
      </c>
      <c r="E223" s="677"/>
      <c r="F223" s="677"/>
      <c r="G223" s="677"/>
      <c r="H223" s="677"/>
      <c r="I223" s="660"/>
      <c r="J223" s="653"/>
      <c r="K223" s="656"/>
      <c r="L223" s="546" t="str">
        <f>mergeValue(A223) &amp;"."&amp; mergeValue(B223)&amp;"."&amp; mergeValue(C223)&amp;"."&amp; mergeValue(D223)</f>
        <v>1.1.1.1</v>
      </c>
      <c r="M223" s="516" t="s">
        <v>22</v>
      </c>
      <c r="N223" s="565"/>
      <c r="O223" s="954"/>
      <c r="P223" s="955"/>
      <c r="Q223" s="955"/>
      <c r="R223" s="955"/>
      <c r="S223" s="955"/>
      <c r="T223" s="955"/>
      <c r="U223" s="955"/>
      <c r="V223" s="956"/>
      <c r="W223" s="413" t="s">
        <v>636</v>
      </c>
      <c r="X223" s="635"/>
      <c r="Y223" s="642"/>
      <c r="Z223" s="642" t="str">
        <f t="shared" si="3"/>
        <v xml:space="preserve">Источник тепловой энергии  </v>
      </c>
      <c r="AA223" s="642"/>
      <c r="AB223" s="642"/>
      <c r="AC223" s="642"/>
      <c r="AD223" s="635"/>
      <c r="AE223" s="635"/>
      <c r="AF223" s="635"/>
      <c r="AG223" s="635"/>
      <c r="AH223" s="635"/>
      <c r="AI223" s="635"/>
      <c r="AJ223" s="635"/>
    </row>
    <row r="224" spans="1:36" s="36" customFormat="1" ht="101.25">
      <c r="A224" s="898"/>
      <c r="B224" s="898"/>
      <c r="C224" s="898"/>
      <c r="D224" s="898"/>
      <c r="E224" s="898">
        <v>1</v>
      </c>
      <c r="F224" s="677"/>
      <c r="G224" s="677"/>
      <c r="H224" s="675">
        <v>1</v>
      </c>
      <c r="I224" s="898">
        <v>1</v>
      </c>
      <c r="J224" s="677"/>
      <c r="K224" s="679"/>
      <c r="L224" s="546" t="str">
        <f>mergeValue(A224) &amp;"."&amp; mergeValue(B224)&amp;"."&amp; mergeValue(C224)&amp;"."&amp; mergeValue(D224)&amp;"."&amp; mergeValue(E224)</f>
        <v>1.1.1.1.1</v>
      </c>
      <c r="M224" s="518" t="s">
        <v>9</v>
      </c>
      <c r="N224" s="565"/>
      <c r="O224" s="901"/>
      <c r="P224" s="902"/>
      <c r="Q224" s="902"/>
      <c r="R224" s="902"/>
      <c r="S224" s="902"/>
      <c r="T224" s="902"/>
      <c r="U224" s="902"/>
      <c r="V224" s="903"/>
      <c r="W224" s="413" t="s">
        <v>640</v>
      </c>
      <c r="X224" s="635"/>
      <c r="Y224" s="642"/>
      <c r="Z224" s="642" t="str">
        <f t="shared" si="3"/>
        <v>Схема подключения теплопотребляющей установки к коллектору источника тепловой энергии</v>
      </c>
      <c r="AA224" s="642"/>
      <c r="AB224" s="642"/>
      <c r="AC224" s="642"/>
      <c r="AD224" s="635"/>
      <c r="AE224" s="635"/>
      <c r="AF224" s="635"/>
      <c r="AG224" s="635"/>
      <c r="AH224" s="635"/>
      <c r="AI224" s="635"/>
      <c r="AJ224" s="635"/>
    </row>
    <row r="225" spans="1:57" s="36" customFormat="1" ht="90">
      <c r="A225" s="898"/>
      <c r="B225" s="898"/>
      <c r="C225" s="898"/>
      <c r="D225" s="898"/>
      <c r="E225" s="898"/>
      <c r="F225" s="898">
        <v>1</v>
      </c>
      <c r="G225" s="675"/>
      <c r="H225" s="675"/>
      <c r="I225" s="898"/>
      <c r="J225" s="898">
        <v>1</v>
      </c>
      <c r="K225" s="680"/>
      <c r="L225" s="546" t="str">
        <f>mergeValue(A225) &amp;"."&amp; mergeValue(B225)&amp;"."&amp; mergeValue(C225)&amp;"."&amp; mergeValue(D225)&amp;"."&amp; mergeValue(E225)&amp;"."&amp; mergeValue(F225)</f>
        <v>1.1.1.1.1.1</v>
      </c>
      <c r="M225" s="519" t="s">
        <v>10</v>
      </c>
      <c r="N225" s="565"/>
      <c r="O225" s="901"/>
      <c r="P225" s="902"/>
      <c r="Q225" s="902"/>
      <c r="R225" s="902"/>
      <c r="S225" s="902"/>
      <c r="T225" s="902"/>
      <c r="U225" s="902"/>
      <c r="V225" s="903"/>
      <c r="W225" s="413" t="s">
        <v>638</v>
      </c>
      <c r="X225" s="635"/>
      <c r="Y225" s="642"/>
      <c r="Z225" s="642" t="str">
        <f t="shared" si="3"/>
        <v>Группа потребителей</v>
      </c>
      <c r="AA225" s="642"/>
      <c r="AB225" s="642"/>
      <c r="AC225" s="642"/>
      <c r="AD225" s="635"/>
      <c r="AE225" s="635"/>
      <c r="AF225" s="635"/>
      <c r="AG225" s="635"/>
      <c r="AH225" s="635"/>
      <c r="AI225" s="635"/>
      <c r="AJ225" s="635"/>
    </row>
    <row r="226" spans="1:57" s="36" customFormat="1" ht="195.75" customHeight="1">
      <c r="A226" s="898"/>
      <c r="B226" s="898"/>
      <c r="C226" s="898"/>
      <c r="D226" s="898"/>
      <c r="E226" s="898"/>
      <c r="F226" s="898"/>
      <c r="G226" s="675">
        <v>1</v>
      </c>
      <c r="H226" s="675"/>
      <c r="I226" s="898"/>
      <c r="J226" s="898"/>
      <c r="K226" s="680">
        <v>1</v>
      </c>
      <c r="L226" s="546" t="str">
        <f>mergeValue(A226) &amp;"."&amp; mergeValue(B226)&amp;"."&amp; mergeValue(C226)&amp;"."&amp; mergeValue(D226)&amp;"."&amp; mergeValue(E226)&amp;"."&amp; mergeValue(F226)&amp;"."&amp; mergeValue(G226)</f>
        <v>1.1.1.1.1.1.1</v>
      </c>
      <c r="M226" s="752"/>
      <c r="N226" s="565"/>
      <c r="O226" s="525"/>
      <c r="P226" s="525"/>
      <c r="Q226" s="525"/>
      <c r="R226" s="893"/>
      <c r="S226" s="894" t="s">
        <v>84</v>
      </c>
      <c r="T226" s="893"/>
      <c r="U226" s="894" t="s">
        <v>84</v>
      </c>
      <c r="V226" s="525"/>
      <c r="W226" s="868" t="s">
        <v>657</v>
      </c>
      <c r="X226" s="635" t="str">
        <f>strCheckDate(O227:V227)</f>
        <v/>
      </c>
      <c r="Y226" s="642"/>
      <c r="Z226" s="642" t="str">
        <f t="shared" si="3"/>
        <v/>
      </c>
      <c r="AA226" s="642"/>
      <c r="AB226" s="642"/>
      <c r="AC226" s="642"/>
      <c r="AD226" s="635"/>
      <c r="AE226" s="635"/>
      <c r="AF226" s="635"/>
      <c r="AG226" s="635"/>
      <c r="AH226" s="635"/>
      <c r="AI226" s="635"/>
      <c r="AJ226" s="635"/>
    </row>
    <row r="227" spans="1:57" s="36" customFormat="1" ht="14.25" hidden="1" customHeight="1">
      <c r="A227" s="898"/>
      <c r="B227" s="898"/>
      <c r="C227" s="898"/>
      <c r="D227" s="898"/>
      <c r="E227" s="898"/>
      <c r="F227" s="898"/>
      <c r="G227" s="675"/>
      <c r="H227" s="675"/>
      <c r="I227" s="898"/>
      <c r="J227" s="898"/>
      <c r="K227" s="680"/>
      <c r="L227" s="293"/>
      <c r="M227" s="565"/>
      <c r="N227" s="565"/>
      <c r="O227" s="525"/>
      <c r="P227" s="525"/>
      <c r="Q227" s="613" t="str">
        <f>R226 &amp; "-" &amp; T226</f>
        <v>-</v>
      </c>
      <c r="R227" s="893"/>
      <c r="S227" s="894"/>
      <c r="T227" s="893"/>
      <c r="U227" s="894"/>
      <c r="V227" s="525"/>
      <c r="W227" s="868"/>
      <c r="X227" s="635"/>
      <c r="Y227" s="642"/>
      <c r="Z227" s="642" t="str">
        <f t="shared" si="3"/>
        <v/>
      </c>
      <c r="AA227" s="642"/>
      <c r="AB227" s="642"/>
      <c r="AC227" s="642"/>
      <c r="AD227" s="635"/>
      <c r="AE227" s="635"/>
      <c r="AF227" s="635"/>
      <c r="AG227" s="635"/>
      <c r="AH227" s="635"/>
      <c r="AI227" s="635"/>
      <c r="AJ227" s="635"/>
    </row>
    <row r="228" spans="1:57" s="36" customFormat="1" ht="15" customHeight="1">
      <c r="A228" s="898"/>
      <c r="B228" s="898"/>
      <c r="C228" s="898"/>
      <c r="D228" s="898"/>
      <c r="E228" s="898"/>
      <c r="F228" s="898"/>
      <c r="G228" s="677"/>
      <c r="H228" s="675"/>
      <c r="I228" s="898"/>
      <c r="J228" s="898"/>
      <c r="K228" s="679"/>
      <c r="L228" s="512"/>
      <c r="M228" s="521" t="s">
        <v>25</v>
      </c>
      <c r="N228" s="162"/>
      <c r="O228" s="162"/>
      <c r="P228" s="162"/>
      <c r="Q228" s="162"/>
      <c r="R228" s="162"/>
      <c r="S228" s="162"/>
      <c r="T228" s="162"/>
      <c r="U228" s="162"/>
      <c r="V228" s="523"/>
      <c r="W228" s="868"/>
      <c r="X228" s="635"/>
      <c r="Y228" s="642"/>
      <c r="Z228" s="642" t="str">
        <f t="shared" si="3"/>
        <v>Добавить вид теплоносителя (параметры теплоносителя)</v>
      </c>
      <c r="AA228" s="642"/>
      <c r="AB228" s="642"/>
      <c r="AC228" s="642"/>
      <c r="AD228" s="635"/>
      <c r="AE228" s="635"/>
      <c r="AF228" s="635"/>
      <c r="AG228" s="635"/>
      <c r="AH228" s="635"/>
      <c r="AI228" s="635"/>
      <c r="AJ228" s="635"/>
    </row>
    <row r="229" spans="1:57" s="36" customFormat="1" ht="15" customHeight="1">
      <c r="A229" s="898"/>
      <c r="B229" s="898"/>
      <c r="C229" s="898"/>
      <c r="D229" s="898"/>
      <c r="E229" s="898"/>
      <c r="F229" s="677"/>
      <c r="G229" s="677"/>
      <c r="H229" s="675"/>
      <c r="I229" s="898"/>
      <c r="J229" s="677"/>
      <c r="K229" s="679"/>
      <c r="L229" s="512"/>
      <c r="M229" s="520" t="s">
        <v>11</v>
      </c>
      <c r="N229" s="162"/>
      <c r="O229" s="162"/>
      <c r="P229" s="162"/>
      <c r="Q229" s="162"/>
      <c r="R229" s="162"/>
      <c r="S229" s="162"/>
      <c r="T229" s="162"/>
      <c r="U229" s="526"/>
      <c r="V229" s="162"/>
      <c r="W229" s="583"/>
      <c r="X229" s="635"/>
      <c r="Y229" s="642"/>
      <c r="Z229" s="642" t="str">
        <f t="shared" si="3"/>
        <v>Добавить группу потребителей</v>
      </c>
      <c r="AA229" s="642"/>
      <c r="AB229" s="642"/>
      <c r="AC229" s="642"/>
      <c r="AD229" s="635"/>
      <c r="AE229" s="635"/>
      <c r="AF229" s="635"/>
      <c r="AG229" s="635"/>
      <c r="AH229" s="635"/>
      <c r="AI229" s="635"/>
      <c r="AJ229" s="635"/>
    </row>
    <row r="230" spans="1:57" s="36" customFormat="1" ht="15" customHeight="1">
      <c r="A230" s="898"/>
      <c r="B230" s="898"/>
      <c r="C230" s="898"/>
      <c r="D230" s="898"/>
      <c r="E230" s="678"/>
      <c r="F230" s="677"/>
      <c r="G230" s="677"/>
      <c r="H230" s="677"/>
      <c r="I230" s="655"/>
      <c r="J230" s="85"/>
      <c r="K230" s="661"/>
      <c r="L230" s="512"/>
      <c r="M230" s="517" t="s">
        <v>12</v>
      </c>
      <c r="N230" s="162"/>
      <c r="O230" s="162"/>
      <c r="P230" s="162"/>
      <c r="Q230" s="162"/>
      <c r="R230" s="162"/>
      <c r="S230" s="162"/>
      <c r="T230" s="162"/>
      <c r="U230" s="526"/>
      <c r="V230" s="162"/>
      <c r="W230" s="583"/>
      <c r="X230" s="635"/>
      <c r="Y230" s="642"/>
      <c r="Z230" s="642" t="str">
        <f t="shared" si="3"/>
        <v>Добавить схему подключения</v>
      </c>
      <c r="AA230" s="642"/>
      <c r="AB230" s="642"/>
      <c r="AC230" s="642"/>
      <c r="AD230" s="635"/>
      <c r="AE230" s="635"/>
      <c r="AF230" s="635"/>
      <c r="AG230" s="635"/>
      <c r="AH230" s="635"/>
      <c r="AI230" s="635"/>
      <c r="AJ230" s="635"/>
    </row>
    <row r="231" spans="1:57" s="36" customFormat="1" ht="15" customHeight="1">
      <c r="A231" s="898"/>
      <c r="B231" s="898"/>
      <c r="C231" s="898"/>
      <c r="D231" s="678"/>
      <c r="E231" s="678"/>
      <c r="F231" s="677"/>
      <c r="G231" s="677"/>
      <c r="H231" s="677"/>
      <c r="I231" s="655"/>
      <c r="J231" s="85"/>
      <c r="K231" s="661"/>
      <c r="L231" s="512"/>
      <c r="M231" s="150" t="s">
        <v>17</v>
      </c>
      <c r="N231" s="162"/>
      <c r="O231" s="162"/>
      <c r="P231" s="162"/>
      <c r="Q231" s="162"/>
      <c r="R231" s="162"/>
      <c r="S231" s="162"/>
      <c r="T231" s="162"/>
      <c r="U231" s="526"/>
      <c r="V231" s="162"/>
      <c r="W231" s="583"/>
      <c r="X231" s="635"/>
      <c r="Y231" s="642"/>
      <c r="Z231" s="642" t="str">
        <f t="shared" si="3"/>
        <v>Добавить источник тепловой энергии</v>
      </c>
      <c r="AA231" s="642"/>
      <c r="AB231" s="642"/>
      <c r="AC231" s="642"/>
      <c r="AD231" s="635"/>
      <c r="AE231" s="635"/>
      <c r="AF231" s="635"/>
      <c r="AG231" s="635"/>
      <c r="AH231" s="635"/>
      <c r="AI231" s="635"/>
      <c r="AJ231" s="635"/>
    </row>
    <row r="232" spans="1:57" s="36" customFormat="1" ht="15" customHeight="1">
      <c r="A232" s="898"/>
      <c r="B232" s="898"/>
      <c r="C232" s="678"/>
      <c r="D232" s="678"/>
      <c r="E232" s="678"/>
      <c r="F232" s="678"/>
      <c r="G232" s="681"/>
      <c r="H232" s="655"/>
      <c r="I232" s="665"/>
      <c r="J232" s="85"/>
      <c r="K232" s="666"/>
      <c r="L232" s="512"/>
      <c r="M232" s="149" t="s">
        <v>18</v>
      </c>
      <c r="N232" s="162"/>
      <c r="O232" s="162"/>
      <c r="P232" s="162"/>
      <c r="Q232" s="162"/>
      <c r="R232" s="162"/>
      <c r="S232" s="162"/>
      <c r="T232" s="162"/>
      <c r="U232" s="526"/>
      <c r="V232" s="162"/>
      <c r="W232" s="583"/>
      <c r="X232" s="635"/>
      <c r="Y232" s="642"/>
      <c r="Z232" s="642" t="str">
        <f t="shared" si="3"/>
        <v>Добавить наименование системы теплоснабжения</v>
      </c>
      <c r="AA232" s="642"/>
      <c r="AB232" s="642"/>
      <c r="AC232" s="642"/>
      <c r="AD232" s="635"/>
      <c r="AE232" s="635"/>
      <c r="AF232" s="635"/>
      <c r="AG232" s="635"/>
      <c r="AH232" s="635"/>
      <c r="AI232" s="635"/>
      <c r="AJ232" s="635"/>
    </row>
    <row r="233" spans="1:57" s="36" customFormat="1" ht="15" customHeight="1">
      <c r="A233" s="898"/>
      <c r="B233" s="678"/>
      <c r="C233" s="678"/>
      <c r="D233" s="678"/>
      <c r="E233" s="678"/>
      <c r="F233" s="678"/>
      <c r="G233" s="681"/>
      <c r="H233" s="655"/>
      <c r="I233" s="655"/>
      <c r="J233" s="85"/>
      <c r="K233" s="661"/>
      <c r="L233" s="512"/>
      <c r="M233" s="155" t="s">
        <v>19</v>
      </c>
      <c r="N233" s="162"/>
      <c r="O233" s="162"/>
      <c r="P233" s="162"/>
      <c r="Q233" s="162"/>
      <c r="R233" s="162"/>
      <c r="S233" s="162"/>
      <c r="T233" s="162"/>
      <c r="U233" s="526"/>
      <c r="V233" s="162"/>
      <c r="W233" s="583"/>
      <c r="X233" s="635"/>
      <c r="Y233" s="642"/>
      <c r="Z233" s="642" t="str">
        <f t="shared" si="3"/>
        <v>Добавить территорию действия тарифа</v>
      </c>
      <c r="AA233" s="642"/>
      <c r="AB233" s="642"/>
      <c r="AC233" s="642"/>
      <c r="AD233" s="635"/>
      <c r="AE233" s="635"/>
      <c r="AF233" s="635"/>
      <c r="AG233" s="635"/>
      <c r="AH233" s="635"/>
      <c r="AI233" s="635"/>
      <c r="AJ233" s="635"/>
    </row>
    <row r="234" spans="1:57" ht="15" customHeight="1">
      <c r="L234" s="482"/>
      <c r="M234" s="165" t="s">
        <v>309</v>
      </c>
      <c r="N234" s="162"/>
      <c r="O234" s="162"/>
      <c r="P234" s="162"/>
      <c r="Q234" s="162"/>
      <c r="R234" s="162"/>
      <c r="S234" s="162"/>
      <c r="T234" s="162"/>
      <c r="U234" s="526"/>
      <c r="V234" s="162"/>
      <c r="W234" s="162"/>
      <c r="X234" s="162"/>
      <c r="Y234" s="162"/>
      <c r="Z234" s="162"/>
      <c r="AA234" s="162"/>
      <c r="AB234" s="526"/>
      <c r="AC234" s="162"/>
      <c r="AD234" s="583"/>
      <c r="AE234" s="605"/>
      <c r="AF234" s="605"/>
      <c r="AG234" s="605"/>
      <c r="AH234" s="605"/>
    </row>
    <row r="235" spans="1:57" ht="18.75" customHeight="1">
      <c r="X235" s="725"/>
      <c r="Y235" s="725"/>
      <c r="Z235" s="725"/>
      <c r="AA235" s="725"/>
      <c r="AB235" s="725"/>
      <c r="AC235" s="725"/>
      <c r="AD235" s="725"/>
      <c r="AE235" s="725"/>
      <c r="AF235" s="725"/>
      <c r="AG235" s="725"/>
      <c r="AH235" s="725"/>
      <c r="AI235" s="725"/>
      <c r="AJ235" s="725"/>
    </row>
    <row r="236" spans="1:57" s="35" customFormat="1" ht="17.100000000000001" customHeight="1">
      <c r="G236" s="35" t="s">
        <v>13</v>
      </c>
      <c r="I236" s="35" t="s">
        <v>212</v>
      </c>
      <c r="V236" s="158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</row>
    <row r="237" spans="1:57" ht="17.100000000000001" customHeight="1"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725"/>
      <c r="Y237" s="725"/>
      <c r="Z237" s="725"/>
      <c r="AA237" s="725"/>
      <c r="AB237" s="725"/>
      <c r="AC237" s="725"/>
      <c r="AD237" s="725"/>
      <c r="AE237" s="725"/>
      <c r="AF237" s="725"/>
      <c r="AG237" s="725"/>
      <c r="AH237" s="725"/>
      <c r="AI237" s="725"/>
      <c r="AJ237" s="725"/>
    </row>
    <row r="238" spans="1:57" s="36" customFormat="1" ht="22.5">
      <c r="A238" s="898">
        <v>1</v>
      </c>
      <c r="B238" s="730"/>
      <c r="C238" s="730"/>
      <c r="D238" s="730"/>
      <c r="E238" s="714"/>
      <c r="F238" s="735"/>
      <c r="G238" s="735"/>
      <c r="H238" s="735"/>
      <c r="I238" s="226"/>
      <c r="J238" s="655"/>
      <c r="K238" s="661"/>
      <c r="L238" s="546">
        <f>mergeValue(A238)</f>
        <v>1</v>
      </c>
      <c r="M238" s="564" t="s">
        <v>20</v>
      </c>
      <c r="N238" s="565"/>
      <c r="O238" s="954"/>
      <c r="P238" s="955"/>
      <c r="Q238" s="955"/>
      <c r="R238" s="955"/>
      <c r="S238" s="955"/>
      <c r="T238" s="955"/>
      <c r="U238" s="955"/>
      <c r="V238" s="955"/>
      <c r="W238" s="955"/>
      <c r="X238" s="955"/>
      <c r="Y238" s="955"/>
      <c r="Z238" s="955"/>
      <c r="AA238" s="955"/>
      <c r="AB238" s="955"/>
      <c r="AC238" s="955"/>
      <c r="AD238" s="955"/>
      <c r="AE238" s="955"/>
      <c r="AF238" s="955"/>
      <c r="AG238" s="955"/>
      <c r="AH238" s="955"/>
      <c r="AI238" s="955"/>
      <c r="AJ238" s="955"/>
      <c r="AK238" s="955"/>
      <c r="AL238" s="955"/>
      <c r="AM238" s="955"/>
      <c r="AN238" s="955"/>
      <c r="AO238" s="955"/>
      <c r="AP238" s="955"/>
      <c r="AQ238" s="956"/>
      <c r="AR238" s="413" t="s">
        <v>477</v>
      </c>
      <c r="AS238" s="723"/>
      <c r="AT238" s="642"/>
      <c r="AU238" s="642" t="str">
        <f t="shared" ref="AU238:AU251" si="4">IF(M238="","",M238 )</f>
        <v>Наименование тарифа</v>
      </c>
      <c r="AV238" s="642"/>
      <c r="AW238" s="642"/>
      <c r="AX238" s="642"/>
      <c r="AY238" s="723"/>
      <c r="AZ238" s="723"/>
      <c r="BA238" s="723"/>
      <c r="BB238" s="723"/>
      <c r="BC238" s="723"/>
      <c r="BD238" s="723"/>
      <c r="BE238" s="723"/>
    </row>
    <row r="239" spans="1:57" s="36" customFormat="1" ht="22.5">
      <c r="A239" s="898"/>
      <c r="B239" s="898">
        <v>1</v>
      </c>
      <c r="C239" s="730"/>
      <c r="D239" s="730"/>
      <c r="E239" s="735"/>
      <c r="F239" s="735"/>
      <c r="G239" s="735"/>
      <c r="H239" s="735"/>
      <c r="I239" s="654"/>
      <c r="J239" s="653"/>
      <c r="K239" s="656"/>
      <c r="L239" s="546" t="str">
        <f>mergeValue(A239) &amp;"."&amp; mergeValue(B239)</f>
        <v>1.1</v>
      </c>
      <c r="M239" s="514" t="s">
        <v>16</v>
      </c>
      <c r="N239" s="565"/>
      <c r="O239" s="954"/>
      <c r="P239" s="955"/>
      <c r="Q239" s="955"/>
      <c r="R239" s="955"/>
      <c r="S239" s="955"/>
      <c r="T239" s="955"/>
      <c r="U239" s="955"/>
      <c r="V239" s="955"/>
      <c r="W239" s="955"/>
      <c r="X239" s="955"/>
      <c r="Y239" s="955"/>
      <c r="Z239" s="955"/>
      <c r="AA239" s="955"/>
      <c r="AB239" s="955"/>
      <c r="AC239" s="955"/>
      <c r="AD239" s="955"/>
      <c r="AE239" s="955"/>
      <c r="AF239" s="955"/>
      <c r="AG239" s="955"/>
      <c r="AH239" s="955"/>
      <c r="AI239" s="955"/>
      <c r="AJ239" s="955"/>
      <c r="AK239" s="955"/>
      <c r="AL239" s="955"/>
      <c r="AM239" s="955"/>
      <c r="AN239" s="955"/>
      <c r="AO239" s="955"/>
      <c r="AP239" s="955"/>
      <c r="AQ239" s="956"/>
      <c r="AR239" s="413" t="s">
        <v>478</v>
      </c>
      <c r="AS239" s="723"/>
      <c r="AT239" s="642"/>
      <c r="AU239" s="642" t="str">
        <f t="shared" si="4"/>
        <v>Территория действия тарифа</v>
      </c>
      <c r="AV239" s="642"/>
      <c r="AW239" s="642"/>
      <c r="AX239" s="642"/>
      <c r="AY239" s="723"/>
      <c r="AZ239" s="723"/>
      <c r="BA239" s="723"/>
      <c r="BB239" s="723"/>
      <c r="BC239" s="723"/>
      <c r="BD239" s="723"/>
      <c r="BE239" s="723"/>
    </row>
    <row r="240" spans="1:57" s="36" customFormat="1" ht="22.5">
      <c r="A240" s="898"/>
      <c r="B240" s="898"/>
      <c r="C240" s="898">
        <v>1</v>
      </c>
      <c r="D240" s="730"/>
      <c r="E240" s="735"/>
      <c r="F240" s="735"/>
      <c r="G240" s="735"/>
      <c r="H240" s="735"/>
      <c r="I240" s="660"/>
      <c r="J240" s="653"/>
      <c r="K240" s="656"/>
      <c r="L240" s="546" t="str">
        <f>mergeValue(A240) &amp;"."&amp; mergeValue(B240)&amp;"."&amp; mergeValue(C240)</f>
        <v>1.1.1</v>
      </c>
      <c r="M240" s="515" t="s">
        <v>7</v>
      </c>
      <c r="N240" s="565"/>
      <c r="O240" s="954"/>
      <c r="P240" s="955"/>
      <c r="Q240" s="955"/>
      <c r="R240" s="955"/>
      <c r="S240" s="955"/>
      <c r="T240" s="955"/>
      <c r="U240" s="955"/>
      <c r="V240" s="955"/>
      <c r="W240" s="955"/>
      <c r="X240" s="955"/>
      <c r="Y240" s="955"/>
      <c r="Z240" s="955"/>
      <c r="AA240" s="955"/>
      <c r="AB240" s="955"/>
      <c r="AC240" s="955"/>
      <c r="AD240" s="955"/>
      <c r="AE240" s="955"/>
      <c r="AF240" s="955"/>
      <c r="AG240" s="955"/>
      <c r="AH240" s="955"/>
      <c r="AI240" s="955"/>
      <c r="AJ240" s="955"/>
      <c r="AK240" s="955"/>
      <c r="AL240" s="955"/>
      <c r="AM240" s="955"/>
      <c r="AN240" s="955"/>
      <c r="AO240" s="955"/>
      <c r="AP240" s="955"/>
      <c r="AQ240" s="956"/>
      <c r="AR240" s="413" t="s">
        <v>635</v>
      </c>
      <c r="AS240" s="723"/>
      <c r="AT240" s="642"/>
      <c r="AU240" s="642" t="str">
        <f t="shared" si="4"/>
        <v xml:space="preserve">Наименование системы теплоснабжения </v>
      </c>
      <c r="AV240" s="642"/>
      <c r="AW240" s="642"/>
      <c r="AX240" s="642"/>
      <c r="AY240" s="723"/>
      <c r="AZ240" s="723"/>
      <c r="BA240" s="723"/>
      <c r="BB240" s="723"/>
      <c r="BC240" s="723"/>
      <c r="BD240" s="723"/>
      <c r="BE240" s="723"/>
    </row>
    <row r="241" spans="1:57" s="36" customFormat="1" ht="22.5">
      <c r="A241" s="898"/>
      <c r="B241" s="898"/>
      <c r="C241" s="898"/>
      <c r="D241" s="898">
        <v>1</v>
      </c>
      <c r="E241" s="735"/>
      <c r="F241" s="735"/>
      <c r="G241" s="735"/>
      <c r="H241" s="735"/>
      <c r="I241" s="660"/>
      <c r="J241" s="653"/>
      <c r="K241" s="656"/>
      <c r="L241" s="546" t="str">
        <f>mergeValue(A241) &amp;"."&amp; mergeValue(B241)&amp;"."&amp; mergeValue(C241)&amp;"."&amp; mergeValue(D241)</f>
        <v>1.1.1.1</v>
      </c>
      <c r="M241" s="516" t="s">
        <v>22</v>
      </c>
      <c r="N241" s="565"/>
      <c r="O241" s="954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6"/>
      <c r="AR241" s="413" t="s">
        <v>636</v>
      </c>
      <c r="AS241" s="723"/>
      <c r="AT241" s="642"/>
      <c r="AU241" s="642" t="str">
        <f t="shared" si="4"/>
        <v xml:space="preserve">Источник тепловой энергии  </v>
      </c>
      <c r="AV241" s="642"/>
      <c r="AW241" s="642"/>
      <c r="AX241" s="642"/>
      <c r="AY241" s="723"/>
      <c r="AZ241" s="723"/>
      <c r="BA241" s="723"/>
      <c r="BB241" s="723"/>
      <c r="BC241" s="723"/>
      <c r="BD241" s="723"/>
      <c r="BE241" s="723"/>
    </row>
    <row r="242" spans="1:57" s="36" customFormat="1" ht="101.25">
      <c r="A242" s="898"/>
      <c r="B242" s="898"/>
      <c r="C242" s="898"/>
      <c r="D242" s="898"/>
      <c r="E242" s="898">
        <v>1</v>
      </c>
      <c r="F242" s="735"/>
      <c r="G242" s="735"/>
      <c r="H242" s="730">
        <v>1</v>
      </c>
      <c r="I242" s="898">
        <v>1</v>
      </c>
      <c r="J242" s="735"/>
      <c r="K242" s="709"/>
      <c r="L242" s="546" t="str">
        <f>mergeValue(A242) &amp;"."&amp; mergeValue(B242)&amp;"."&amp; mergeValue(C242)&amp;"."&amp; mergeValue(D242)&amp;"."&amp; mergeValue(E242)</f>
        <v>1.1.1.1.1</v>
      </c>
      <c r="M242" s="518" t="s">
        <v>9</v>
      </c>
      <c r="N242" s="565"/>
      <c r="O242" s="901"/>
      <c r="P242" s="902"/>
      <c r="Q242" s="902"/>
      <c r="R242" s="902"/>
      <c r="S242" s="902"/>
      <c r="T242" s="902"/>
      <c r="U242" s="902"/>
      <c r="V242" s="902"/>
      <c r="W242" s="902"/>
      <c r="X242" s="902"/>
      <c r="Y242" s="902"/>
      <c r="Z242" s="902"/>
      <c r="AA242" s="902"/>
      <c r="AB242" s="902"/>
      <c r="AC242" s="902"/>
      <c r="AD242" s="902"/>
      <c r="AE242" s="902"/>
      <c r="AF242" s="902"/>
      <c r="AG242" s="902"/>
      <c r="AH242" s="902"/>
      <c r="AI242" s="902"/>
      <c r="AJ242" s="902"/>
      <c r="AK242" s="902"/>
      <c r="AL242" s="902"/>
      <c r="AM242" s="902"/>
      <c r="AN242" s="902"/>
      <c r="AO242" s="902"/>
      <c r="AP242" s="902"/>
      <c r="AQ242" s="903"/>
      <c r="AR242" s="413" t="s">
        <v>640</v>
      </c>
      <c r="AS242" s="723"/>
      <c r="AT242" s="642"/>
      <c r="AU242" s="642" t="str">
        <f t="shared" si="4"/>
        <v>Схема подключения теплопотребляющей установки к коллектору источника тепловой энергии</v>
      </c>
      <c r="AV242" s="642"/>
      <c r="AW242" s="642"/>
      <c r="AX242" s="642"/>
      <c r="AY242" s="723"/>
      <c r="AZ242" s="723"/>
      <c r="BA242" s="723"/>
      <c r="BB242" s="723"/>
      <c r="BC242" s="723"/>
      <c r="BD242" s="723"/>
      <c r="BE242" s="723"/>
    </row>
    <row r="243" spans="1:57" s="36" customFormat="1" ht="90">
      <c r="A243" s="898"/>
      <c r="B243" s="898"/>
      <c r="C243" s="898"/>
      <c r="D243" s="898"/>
      <c r="E243" s="898"/>
      <c r="F243" s="898">
        <v>1</v>
      </c>
      <c r="G243" s="730"/>
      <c r="H243" s="730"/>
      <c r="I243" s="898"/>
      <c r="J243" s="898">
        <v>1</v>
      </c>
      <c r="K243" s="710"/>
      <c r="L243" s="546" t="str">
        <f>mergeValue(A243) &amp;"."&amp; mergeValue(B243)&amp;"."&amp; mergeValue(C243)&amp;"."&amp; mergeValue(D243)&amp;"."&amp; mergeValue(E243)&amp;"."&amp; mergeValue(F243)</f>
        <v>1.1.1.1.1.1</v>
      </c>
      <c r="M243" s="519" t="s">
        <v>10</v>
      </c>
      <c r="N243" s="565"/>
      <c r="O243" s="901"/>
      <c r="P243" s="902"/>
      <c r="Q243" s="902"/>
      <c r="R243" s="902"/>
      <c r="S243" s="902"/>
      <c r="T243" s="902"/>
      <c r="U243" s="902"/>
      <c r="V243" s="902"/>
      <c r="W243" s="902"/>
      <c r="X243" s="902"/>
      <c r="Y243" s="902"/>
      <c r="Z243" s="902"/>
      <c r="AA243" s="902"/>
      <c r="AB243" s="902"/>
      <c r="AC243" s="902"/>
      <c r="AD243" s="902"/>
      <c r="AE243" s="902"/>
      <c r="AF243" s="902"/>
      <c r="AG243" s="902"/>
      <c r="AH243" s="902"/>
      <c r="AI243" s="902"/>
      <c r="AJ243" s="902"/>
      <c r="AK243" s="902"/>
      <c r="AL243" s="902"/>
      <c r="AM243" s="902"/>
      <c r="AN243" s="902"/>
      <c r="AO243" s="902"/>
      <c r="AP243" s="902"/>
      <c r="AQ243" s="903"/>
      <c r="AR243" s="413" t="s">
        <v>638</v>
      </c>
      <c r="AS243" s="723"/>
      <c r="AT243" s="642"/>
      <c r="AU243" s="642" t="str">
        <f t="shared" si="4"/>
        <v>Группа потребителей</v>
      </c>
      <c r="AV243" s="642"/>
      <c r="AW243" s="642"/>
      <c r="AX243" s="642"/>
      <c r="AY243" s="723"/>
      <c r="AZ243" s="723"/>
      <c r="BA243" s="723"/>
      <c r="BB243" s="723"/>
      <c r="BC243" s="723"/>
      <c r="BD243" s="723"/>
      <c r="BE243" s="723"/>
    </row>
    <row r="244" spans="1:57" s="36" customFormat="1" ht="189" customHeight="1">
      <c r="A244" s="898"/>
      <c r="B244" s="898"/>
      <c r="C244" s="898"/>
      <c r="D244" s="898"/>
      <c r="E244" s="898"/>
      <c r="F244" s="898"/>
      <c r="G244" s="730">
        <v>1</v>
      </c>
      <c r="H244" s="730"/>
      <c r="I244" s="898"/>
      <c r="J244" s="898"/>
      <c r="K244" s="710">
        <v>1</v>
      </c>
      <c r="L244" s="546" t="str">
        <f>mergeValue(A244) &amp;"."&amp; mergeValue(B244)&amp;"."&amp; mergeValue(C244)&amp;"."&amp; mergeValue(D244)&amp;"."&amp; mergeValue(E244)&amp;"."&amp; mergeValue(F244)&amp;"."&amp; mergeValue(G244)</f>
        <v>1.1.1.1.1.1.1</v>
      </c>
      <c r="M244" s="752"/>
      <c r="N244" s="565"/>
      <c r="O244" s="601"/>
      <c r="P244" s="525"/>
      <c r="Q244" s="772"/>
      <c r="R244" s="893"/>
      <c r="S244" s="894" t="s">
        <v>84</v>
      </c>
      <c r="T244" s="893"/>
      <c r="U244" s="894" t="s">
        <v>84</v>
      </c>
      <c r="V244" s="601"/>
      <c r="W244" s="525"/>
      <c r="X244" s="772"/>
      <c r="Y244" s="893"/>
      <c r="Z244" s="894" t="s">
        <v>84</v>
      </c>
      <c r="AA244" s="893"/>
      <c r="AB244" s="894" t="s">
        <v>84</v>
      </c>
      <c r="AC244" s="601"/>
      <c r="AD244" s="525"/>
      <c r="AE244" s="772"/>
      <c r="AF244" s="893"/>
      <c r="AG244" s="894" t="s">
        <v>84</v>
      </c>
      <c r="AH244" s="893"/>
      <c r="AI244" s="894" t="s">
        <v>84</v>
      </c>
      <c r="AJ244" s="601"/>
      <c r="AK244" s="525"/>
      <c r="AL244" s="772"/>
      <c r="AM244" s="893"/>
      <c r="AN244" s="894" t="s">
        <v>84</v>
      </c>
      <c r="AO244" s="893"/>
      <c r="AP244" s="894" t="s">
        <v>85</v>
      </c>
      <c r="AQ244" s="525"/>
      <c r="AR244" s="869" t="s">
        <v>657</v>
      </c>
      <c r="AS244" s="723" t="str">
        <f>strCheckDate(O245:AQ245)</f>
        <v/>
      </c>
      <c r="AT244" s="642"/>
      <c r="AU244" s="642" t="str">
        <f t="shared" si="4"/>
        <v/>
      </c>
      <c r="AV244" s="642"/>
      <c r="AW244" s="642"/>
      <c r="AX244" s="642"/>
      <c r="AY244" s="723"/>
      <c r="AZ244" s="723"/>
      <c r="BA244" s="723"/>
      <c r="BB244" s="723"/>
      <c r="BC244" s="723"/>
      <c r="BD244" s="723"/>
      <c r="BE244" s="723"/>
    </row>
    <row r="245" spans="1:57" s="36" customFormat="1" ht="11.25" hidden="1" customHeight="1">
      <c r="A245" s="898"/>
      <c r="B245" s="898"/>
      <c r="C245" s="898"/>
      <c r="D245" s="898"/>
      <c r="E245" s="898"/>
      <c r="F245" s="898"/>
      <c r="G245" s="730"/>
      <c r="H245" s="730"/>
      <c r="I245" s="898"/>
      <c r="J245" s="898"/>
      <c r="K245" s="710"/>
      <c r="L245" s="293"/>
      <c r="M245" s="565"/>
      <c r="N245" s="565"/>
      <c r="O245" s="525"/>
      <c r="P245" s="525"/>
      <c r="Q245" s="613" t="str">
        <f>R244 &amp; "-" &amp; T244</f>
        <v>-</v>
      </c>
      <c r="R245" s="893"/>
      <c r="S245" s="894"/>
      <c r="T245" s="893"/>
      <c r="U245" s="894"/>
      <c r="V245" s="525"/>
      <c r="W245" s="525"/>
      <c r="X245" s="613" t="str">
        <f>Y244 &amp; "-" &amp; AA244</f>
        <v>-</v>
      </c>
      <c r="Y245" s="893"/>
      <c r="Z245" s="894"/>
      <c r="AA245" s="893"/>
      <c r="AB245" s="894"/>
      <c r="AC245" s="525"/>
      <c r="AD245" s="525"/>
      <c r="AE245" s="613" t="str">
        <f>AF244 &amp; "-" &amp; AH244</f>
        <v>-</v>
      </c>
      <c r="AF245" s="893"/>
      <c r="AG245" s="894"/>
      <c r="AH245" s="893"/>
      <c r="AI245" s="894"/>
      <c r="AJ245" s="525"/>
      <c r="AK245" s="525"/>
      <c r="AL245" s="613" t="str">
        <f>AM244 &amp; "-" &amp; AO244</f>
        <v>-</v>
      </c>
      <c r="AM245" s="893"/>
      <c r="AN245" s="894"/>
      <c r="AO245" s="893"/>
      <c r="AP245" s="894"/>
      <c r="AQ245" s="525"/>
      <c r="AR245" s="870"/>
      <c r="AS245" s="723"/>
      <c r="AT245" s="642"/>
      <c r="AU245" s="642" t="str">
        <f t="shared" si="4"/>
        <v/>
      </c>
      <c r="AV245" s="642"/>
      <c r="AW245" s="642"/>
      <c r="AX245" s="642"/>
      <c r="AY245" s="723"/>
      <c r="AZ245" s="723"/>
      <c r="BA245" s="723"/>
      <c r="BB245" s="723"/>
      <c r="BC245" s="723"/>
      <c r="BD245" s="723"/>
      <c r="BE245" s="723"/>
    </row>
    <row r="246" spans="1:57" s="36" customFormat="1" ht="15" customHeight="1">
      <c r="A246" s="898"/>
      <c r="B246" s="898"/>
      <c r="C246" s="898"/>
      <c r="D246" s="898"/>
      <c r="E246" s="898"/>
      <c r="F246" s="898"/>
      <c r="G246" s="735"/>
      <c r="H246" s="730"/>
      <c r="I246" s="898"/>
      <c r="J246" s="898"/>
      <c r="K246" s="709"/>
      <c r="L246" s="512"/>
      <c r="M246" s="521" t="s">
        <v>25</v>
      </c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523"/>
      <c r="AR246" s="871"/>
      <c r="AS246" s="723"/>
      <c r="AT246" s="642"/>
      <c r="AU246" s="642" t="str">
        <f t="shared" si="4"/>
        <v>Добавить вид теплоносителя (параметры теплоносителя)</v>
      </c>
      <c r="AV246" s="642"/>
      <c r="AW246" s="642"/>
      <c r="AX246" s="642"/>
      <c r="AY246" s="723"/>
      <c r="AZ246" s="723"/>
      <c r="BA246" s="723"/>
      <c r="BB246" s="723"/>
      <c r="BC246" s="723"/>
      <c r="BD246" s="723"/>
      <c r="BE246" s="723"/>
    </row>
    <row r="247" spans="1:57" s="36" customFormat="1" ht="15" customHeight="1">
      <c r="A247" s="898"/>
      <c r="B247" s="898"/>
      <c r="C247" s="898"/>
      <c r="D247" s="898"/>
      <c r="E247" s="898"/>
      <c r="F247" s="735"/>
      <c r="G247" s="735"/>
      <c r="H247" s="730"/>
      <c r="I247" s="898"/>
      <c r="J247" s="735"/>
      <c r="K247" s="709"/>
      <c r="L247" s="512"/>
      <c r="M247" s="520" t="s">
        <v>11</v>
      </c>
      <c r="N247" s="162"/>
      <c r="O247" s="162"/>
      <c r="P247" s="162"/>
      <c r="Q247" s="162"/>
      <c r="R247" s="162"/>
      <c r="S247" s="162"/>
      <c r="T247" s="162"/>
      <c r="U247" s="526"/>
      <c r="V247" s="162"/>
      <c r="W247" s="162"/>
      <c r="X247" s="162"/>
      <c r="Y247" s="162"/>
      <c r="Z247" s="162"/>
      <c r="AA247" s="162"/>
      <c r="AB247" s="526"/>
      <c r="AC247" s="162"/>
      <c r="AD247" s="162"/>
      <c r="AE247" s="162"/>
      <c r="AF247" s="162"/>
      <c r="AG247" s="162"/>
      <c r="AH247" s="162"/>
      <c r="AI247" s="526"/>
      <c r="AJ247" s="162"/>
      <c r="AK247" s="162"/>
      <c r="AL247" s="162"/>
      <c r="AM247" s="162"/>
      <c r="AN247" s="162"/>
      <c r="AO247" s="162"/>
      <c r="AP247" s="526"/>
      <c r="AQ247" s="162"/>
      <c r="AR247" s="583"/>
      <c r="AS247" s="723"/>
      <c r="AT247" s="642"/>
      <c r="AU247" s="642" t="str">
        <f t="shared" si="4"/>
        <v>Добавить группу потребителей</v>
      </c>
      <c r="AV247" s="642"/>
      <c r="AW247" s="642"/>
      <c r="AX247" s="642"/>
      <c r="AY247" s="723"/>
      <c r="AZ247" s="723"/>
      <c r="BA247" s="723"/>
      <c r="BB247" s="723"/>
      <c r="BC247" s="723"/>
      <c r="BD247" s="723"/>
      <c r="BE247" s="723"/>
    </row>
    <row r="248" spans="1:57" s="36" customFormat="1" ht="15" customHeight="1">
      <c r="A248" s="898"/>
      <c r="B248" s="898"/>
      <c r="C248" s="898"/>
      <c r="D248" s="898"/>
      <c r="E248" s="708"/>
      <c r="F248" s="735"/>
      <c r="G248" s="735"/>
      <c r="H248" s="735"/>
      <c r="I248" s="655"/>
      <c r="J248" s="85"/>
      <c r="K248" s="661"/>
      <c r="L248" s="512"/>
      <c r="M248" s="517" t="s">
        <v>12</v>
      </c>
      <c r="N248" s="162"/>
      <c r="O248" s="162"/>
      <c r="P248" s="162"/>
      <c r="Q248" s="162"/>
      <c r="R248" s="162"/>
      <c r="S248" s="162"/>
      <c r="T248" s="162"/>
      <c r="U248" s="526"/>
      <c r="V248" s="162"/>
      <c r="W248" s="162"/>
      <c r="X248" s="162"/>
      <c r="Y248" s="162"/>
      <c r="Z248" s="162"/>
      <c r="AA248" s="162"/>
      <c r="AB248" s="526"/>
      <c r="AC248" s="162"/>
      <c r="AD248" s="162"/>
      <c r="AE248" s="162"/>
      <c r="AF248" s="162"/>
      <c r="AG248" s="162"/>
      <c r="AH248" s="162"/>
      <c r="AI248" s="526"/>
      <c r="AJ248" s="162"/>
      <c r="AK248" s="162"/>
      <c r="AL248" s="162"/>
      <c r="AM248" s="162"/>
      <c r="AN248" s="162"/>
      <c r="AO248" s="162"/>
      <c r="AP248" s="526"/>
      <c r="AQ248" s="162"/>
      <c r="AR248" s="583"/>
      <c r="AS248" s="723"/>
      <c r="AT248" s="642"/>
      <c r="AU248" s="642" t="str">
        <f t="shared" si="4"/>
        <v>Добавить схему подключения</v>
      </c>
      <c r="AV248" s="642"/>
      <c r="AW248" s="642"/>
      <c r="AX248" s="642"/>
      <c r="AY248" s="723"/>
      <c r="AZ248" s="723"/>
      <c r="BA248" s="723"/>
      <c r="BB248" s="723"/>
      <c r="BC248" s="723"/>
      <c r="BD248" s="723"/>
      <c r="BE248" s="723"/>
    </row>
    <row r="249" spans="1:57" s="36" customFormat="1" ht="15" customHeight="1">
      <c r="A249" s="898"/>
      <c r="B249" s="898"/>
      <c r="C249" s="898"/>
      <c r="D249" s="708"/>
      <c r="E249" s="708"/>
      <c r="F249" s="735"/>
      <c r="G249" s="735"/>
      <c r="H249" s="735"/>
      <c r="I249" s="655"/>
      <c r="J249" s="85"/>
      <c r="K249" s="661"/>
      <c r="L249" s="512"/>
      <c r="M249" s="150" t="s">
        <v>17</v>
      </c>
      <c r="N249" s="162"/>
      <c r="O249" s="162"/>
      <c r="P249" s="162"/>
      <c r="Q249" s="162"/>
      <c r="R249" s="162"/>
      <c r="S249" s="162"/>
      <c r="T249" s="162"/>
      <c r="U249" s="526"/>
      <c r="V249" s="162"/>
      <c r="W249" s="162"/>
      <c r="X249" s="162"/>
      <c r="Y249" s="162"/>
      <c r="Z249" s="162"/>
      <c r="AA249" s="162"/>
      <c r="AB249" s="526"/>
      <c r="AC249" s="162"/>
      <c r="AD249" s="162"/>
      <c r="AE249" s="162"/>
      <c r="AF249" s="162"/>
      <c r="AG249" s="162"/>
      <c r="AH249" s="162"/>
      <c r="AI249" s="526"/>
      <c r="AJ249" s="162"/>
      <c r="AK249" s="162"/>
      <c r="AL249" s="162"/>
      <c r="AM249" s="162"/>
      <c r="AN249" s="162"/>
      <c r="AO249" s="162"/>
      <c r="AP249" s="526"/>
      <c r="AQ249" s="162"/>
      <c r="AR249" s="583"/>
      <c r="AS249" s="723"/>
      <c r="AT249" s="642"/>
      <c r="AU249" s="642" t="str">
        <f t="shared" si="4"/>
        <v>Добавить источник тепловой энергии</v>
      </c>
      <c r="AV249" s="642"/>
      <c r="AW249" s="642"/>
      <c r="AX249" s="642"/>
      <c r="AY249" s="723"/>
      <c r="AZ249" s="723"/>
      <c r="BA249" s="723"/>
      <c r="BB249" s="723"/>
      <c r="BC249" s="723"/>
      <c r="BD249" s="723"/>
      <c r="BE249" s="723"/>
    </row>
    <row r="250" spans="1:57" s="36" customFormat="1" ht="15" customHeight="1">
      <c r="A250" s="898"/>
      <c r="B250" s="898"/>
      <c r="C250" s="708"/>
      <c r="D250" s="708"/>
      <c r="E250" s="708"/>
      <c r="F250" s="708"/>
      <c r="G250" s="711"/>
      <c r="H250" s="655"/>
      <c r="I250" s="665"/>
      <c r="J250" s="85"/>
      <c r="K250" s="666"/>
      <c r="L250" s="512"/>
      <c r="M250" s="149" t="s">
        <v>18</v>
      </c>
      <c r="N250" s="162"/>
      <c r="O250" s="162"/>
      <c r="P250" s="162"/>
      <c r="Q250" s="162"/>
      <c r="R250" s="162"/>
      <c r="S250" s="162"/>
      <c r="T250" s="162"/>
      <c r="U250" s="526"/>
      <c r="V250" s="162"/>
      <c r="W250" s="162"/>
      <c r="X250" s="162"/>
      <c r="Y250" s="162"/>
      <c r="Z250" s="162"/>
      <c r="AA250" s="162"/>
      <c r="AB250" s="526"/>
      <c r="AC250" s="162"/>
      <c r="AD250" s="162"/>
      <c r="AE250" s="162"/>
      <c r="AF250" s="162"/>
      <c r="AG250" s="162"/>
      <c r="AH250" s="162"/>
      <c r="AI250" s="526"/>
      <c r="AJ250" s="162"/>
      <c r="AK250" s="162"/>
      <c r="AL250" s="162"/>
      <c r="AM250" s="162"/>
      <c r="AN250" s="162"/>
      <c r="AO250" s="162"/>
      <c r="AP250" s="526"/>
      <c r="AQ250" s="162"/>
      <c r="AR250" s="583"/>
      <c r="AS250" s="723"/>
      <c r="AT250" s="642"/>
      <c r="AU250" s="642" t="str">
        <f t="shared" si="4"/>
        <v>Добавить наименование системы теплоснабжения</v>
      </c>
      <c r="AV250" s="642"/>
      <c r="AW250" s="642"/>
      <c r="AX250" s="642"/>
      <c r="AY250" s="723"/>
      <c r="AZ250" s="723"/>
      <c r="BA250" s="723"/>
      <c r="BB250" s="723"/>
      <c r="BC250" s="723"/>
      <c r="BD250" s="723"/>
      <c r="BE250" s="723"/>
    </row>
    <row r="251" spans="1:57" s="36" customFormat="1" ht="15" customHeight="1">
      <c r="A251" s="898"/>
      <c r="B251" s="708"/>
      <c r="C251" s="708"/>
      <c r="D251" s="708"/>
      <c r="E251" s="708"/>
      <c r="F251" s="708"/>
      <c r="G251" s="711"/>
      <c r="H251" s="655"/>
      <c r="I251" s="655"/>
      <c r="J251" s="85"/>
      <c r="K251" s="661"/>
      <c r="L251" s="512"/>
      <c r="M251" s="155" t="s">
        <v>19</v>
      </c>
      <c r="N251" s="162"/>
      <c r="O251" s="162"/>
      <c r="P251" s="162"/>
      <c r="Q251" s="162"/>
      <c r="R251" s="162"/>
      <c r="S251" s="162"/>
      <c r="T251" s="162"/>
      <c r="U251" s="526"/>
      <c r="V251" s="162"/>
      <c r="W251" s="162"/>
      <c r="X251" s="162"/>
      <c r="Y251" s="162"/>
      <c r="Z251" s="162"/>
      <c r="AA251" s="162"/>
      <c r="AB251" s="526"/>
      <c r="AC251" s="162"/>
      <c r="AD251" s="162"/>
      <c r="AE251" s="162"/>
      <c r="AF251" s="162"/>
      <c r="AG251" s="162"/>
      <c r="AH251" s="162"/>
      <c r="AI251" s="526"/>
      <c r="AJ251" s="162"/>
      <c r="AK251" s="162"/>
      <c r="AL251" s="162"/>
      <c r="AM251" s="162"/>
      <c r="AN251" s="162"/>
      <c r="AO251" s="162"/>
      <c r="AP251" s="526"/>
      <c r="AQ251" s="162"/>
      <c r="AR251" s="583"/>
      <c r="AS251" s="723"/>
      <c r="AT251" s="642"/>
      <c r="AU251" s="642" t="str">
        <f t="shared" si="4"/>
        <v>Добавить территорию действия тарифа</v>
      </c>
      <c r="AV251" s="642"/>
      <c r="AW251" s="642"/>
      <c r="AX251" s="642"/>
      <c r="AY251" s="723"/>
      <c r="AZ251" s="723"/>
      <c r="BA251" s="723"/>
      <c r="BB251" s="723"/>
      <c r="BC251" s="723"/>
      <c r="BD251" s="723"/>
      <c r="BE251" s="723"/>
    </row>
    <row r="252" spans="1:57" ht="15" customHeight="1">
      <c r="L252" s="482"/>
      <c r="M252" s="165" t="s">
        <v>309</v>
      </c>
      <c r="N252" s="162"/>
      <c r="O252" s="162"/>
      <c r="P252" s="162"/>
      <c r="Q252" s="162"/>
      <c r="R252" s="162"/>
      <c r="S252" s="162"/>
      <c r="T252" s="162"/>
      <c r="U252" s="526"/>
      <c r="V252" s="162"/>
      <c r="W252" s="583"/>
      <c r="X252" s="725"/>
      <c r="Y252" s="725"/>
      <c r="Z252" s="725"/>
      <c r="AA252" s="725"/>
      <c r="AB252" s="725"/>
      <c r="AC252" s="725"/>
      <c r="AD252" s="725"/>
      <c r="AE252" s="725"/>
      <c r="AF252" s="725"/>
      <c r="AG252" s="725"/>
      <c r="AH252" s="725"/>
    </row>
    <row r="253" spans="1:57" s="261" customFormat="1" ht="15" customHeight="1">
      <c r="A253" s="548"/>
      <c r="B253" s="548"/>
      <c r="C253" s="548"/>
      <c r="D253" s="548"/>
      <c r="E253" s="548"/>
      <c r="F253" s="548"/>
      <c r="G253" s="547"/>
      <c r="H253" s="548"/>
      <c r="I253" s="408"/>
      <c r="J253" s="600"/>
      <c r="K253" s="408"/>
      <c r="L253" s="281"/>
      <c r="M253" s="594"/>
      <c r="N253" s="153"/>
      <c r="O253" s="153"/>
      <c r="P253" s="153"/>
      <c r="Q253" s="153"/>
      <c r="R253" s="153"/>
      <c r="S253" s="153"/>
      <c r="T253" s="153"/>
      <c r="U253" s="598"/>
      <c r="V253" s="153"/>
      <c r="W253" s="153"/>
      <c r="X253" s="153"/>
      <c r="Y253" s="153"/>
      <c r="Z253" s="153"/>
      <c r="AA253" s="153"/>
      <c r="AB253" s="598"/>
      <c r="AC253" s="153"/>
      <c r="AD253" s="598"/>
      <c r="AE253" s="548"/>
      <c r="AF253" s="548"/>
      <c r="AG253" s="548"/>
      <c r="AH253" s="548"/>
    </row>
    <row r="254" spans="1:57" s="35" customFormat="1" ht="11.25">
      <c r="A254" s="35" t="s">
        <v>277</v>
      </c>
    </row>
    <row r="255" spans="1:57" ht="11.25"/>
    <row r="256" spans="1:57" s="13" customFormat="1" ht="15" customHeight="1">
      <c r="C256" s="167"/>
      <c r="D256" s="123"/>
      <c r="E256" s="755"/>
    </row>
    <row r="258" spans="1:24" s="35" customFormat="1" ht="17.100000000000001" customHeight="1">
      <c r="A258" s="35" t="s">
        <v>276</v>
      </c>
    </row>
    <row r="260" spans="1:24" s="36" customFormat="1" ht="17.100000000000001" customHeight="1">
      <c r="A260" s="98"/>
      <c r="B260" s="98"/>
      <c r="C260" s="86"/>
      <c r="D260" s="151"/>
      <c r="E260" s="106">
        <v>1</v>
      </c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8"/>
      <c r="S260" s="108"/>
      <c r="T260" s="108"/>
      <c r="U260" s="109"/>
      <c r="V260" s="109"/>
      <c r="W260" s="109"/>
      <c r="X260" s="110"/>
    </row>
    <row r="262" spans="1:24" s="35" customFormat="1" ht="17.100000000000001" customHeight="1">
      <c r="A262" s="35" t="s">
        <v>277</v>
      </c>
    </row>
    <row r="263" spans="1:24" ht="17.100000000000001" customHeight="1">
      <c r="G263" s="95"/>
      <c r="H263" s="95"/>
    </row>
    <row r="264" spans="1:24" s="36" customFormat="1" ht="17.100000000000001" customHeight="1">
      <c r="A264" s="97"/>
      <c r="B264" s="88"/>
      <c r="C264" s="86"/>
      <c r="D264" s="151"/>
      <c r="E264" s="111" t="s">
        <v>93</v>
      </c>
      <c r="F264" s="107"/>
      <c r="G264" s="107"/>
      <c r="H264" s="107"/>
      <c r="I264" s="107"/>
      <c r="J264" s="108"/>
      <c r="K264" s="108"/>
      <c r="L264" s="108"/>
      <c r="M264" s="109"/>
      <c r="N264" s="109"/>
      <c r="O264" s="109"/>
      <c r="P264" s="110"/>
      <c r="Q264" s="89"/>
      <c r="R264" s="89"/>
      <c r="S264" s="89"/>
      <c r="T264" s="89"/>
      <c r="U264" s="89"/>
      <c r="V264" s="89"/>
      <c r="W264" s="89"/>
      <c r="X264" s="89"/>
    </row>
    <row r="266" spans="1:24" s="35" customFormat="1" ht="17.100000000000001" customHeight="1">
      <c r="A266" s="35" t="s">
        <v>278</v>
      </c>
    </row>
    <row r="267" spans="1:24" ht="17.100000000000001" customHeight="1">
      <c r="G267" s="95"/>
      <c r="H267" s="95"/>
    </row>
    <row r="268" spans="1:24" s="36" customFormat="1" ht="17.100000000000001" customHeight="1">
      <c r="A268" s="97"/>
      <c r="B268" s="88"/>
      <c r="C268" s="86"/>
      <c r="D268" s="151"/>
      <c r="E268" s="111" t="s">
        <v>93</v>
      </c>
      <c r="F268" s="107"/>
      <c r="G268" s="107"/>
      <c r="H268" s="107"/>
      <c r="I268" s="107"/>
      <c r="J268" s="108"/>
      <c r="K268" s="108"/>
      <c r="L268" s="108"/>
      <c r="M268" s="109"/>
      <c r="N268" s="109"/>
      <c r="O268" s="109"/>
      <c r="P268" s="110"/>
      <c r="Q268" s="89"/>
      <c r="R268" s="89"/>
      <c r="S268" s="89"/>
      <c r="T268" s="89"/>
      <c r="U268" s="89"/>
      <c r="V268" s="89"/>
      <c r="W268" s="89"/>
      <c r="X268" s="89"/>
    </row>
    <row r="270" spans="1:24" s="35" customFormat="1" ht="17.100000000000001" customHeight="1">
      <c r="A270" s="35" t="s">
        <v>305</v>
      </c>
      <c r="B270" s="35" t="s">
        <v>306</v>
      </c>
      <c r="C270" s="35" t="s">
        <v>307</v>
      </c>
    </row>
    <row r="272" spans="1:24" s="23" customFormat="1" ht="20.100000000000001" customHeight="1">
      <c r="A272" s="91"/>
      <c r="B272" s="90"/>
      <c r="C272" s="20"/>
      <c r="D272" s="21"/>
      <c r="F272" s="40" t="s">
        <v>81</v>
      </c>
      <c r="G272" s="27"/>
      <c r="I272" s="55"/>
    </row>
    <row r="273" spans="1:9" s="23" customFormat="1" ht="22.5">
      <c r="A273" s="91"/>
      <c r="B273" s="92"/>
      <c r="C273" s="20"/>
      <c r="D273" s="33"/>
      <c r="E273" s="32" t="s">
        <v>77</v>
      </c>
      <c r="F273" s="34"/>
      <c r="G273" s="27"/>
      <c r="I273" s="55"/>
    </row>
    <row r="274" spans="1:9" s="23" customFormat="1" ht="19.5">
      <c r="A274" s="91"/>
      <c r="B274" s="92"/>
      <c r="C274" s="20"/>
      <c r="D274" s="33"/>
      <c r="E274" s="32" t="s">
        <v>78</v>
      </c>
      <c r="F274" s="34"/>
      <c r="G274" s="27"/>
      <c r="I274" s="55"/>
    </row>
    <row r="275" spans="1:9" s="23" customFormat="1" ht="13.5" customHeight="1">
      <c r="A275" s="90"/>
      <c r="B275" s="90"/>
      <c r="C275" s="20"/>
      <c r="D275" s="24"/>
      <c r="E275" s="25"/>
      <c r="F275" s="39"/>
      <c r="G275" s="21"/>
      <c r="I275" s="55"/>
    </row>
    <row r="276" spans="1:9" s="23" customFormat="1" ht="20.100000000000001" customHeight="1">
      <c r="A276" s="91"/>
      <c r="B276" s="90"/>
      <c r="C276" s="20"/>
      <c r="D276" s="21"/>
      <c r="F276" s="40" t="s">
        <v>172</v>
      </c>
      <c r="G276" s="27"/>
      <c r="I276" s="55"/>
    </row>
    <row r="277" spans="1:9" s="23" customFormat="1" ht="22.5">
      <c r="A277" s="91"/>
      <c r="B277" s="92"/>
      <c r="C277" s="20"/>
      <c r="D277" s="33"/>
      <c r="E277" s="41" t="s">
        <v>87</v>
      </c>
      <c r="F277" s="34"/>
      <c r="G277" s="27"/>
      <c r="I277" s="55"/>
    </row>
    <row r="278" spans="1:9" s="23" customFormat="1" ht="22.5">
      <c r="A278" s="91"/>
      <c r="B278" s="92"/>
      <c r="C278" s="20"/>
      <c r="D278" s="33"/>
      <c r="E278" s="41" t="s">
        <v>171</v>
      </c>
      <c r="F278" s="34"/>
      <c r="G278" s="27"/>
      <c r="I278" s="55"/>
    </row>
    <row r="279" spans="1:9" s="23" customFormat="1" ht="13.5" customHeight="1">
      <c r="A279" s="90"/>
      <c r="B279" s="90"/>
      <c r="C279" s="20"/>
      <c r="D279" s="24"/>
      <c r="E279" s="25"/>
      <c r="F279" s="39"/>
      <c r="G279" s="21"/>
      <c r="I279" s="55"/>
    </row>
    <row r="280" spans="1:9" s="23" customFormat="1" ht="20.100000000000001" customHeight="1">
      <c r="A280" s="91"/>
      <c r="B280" s="90"/>
      <c r="C280" s="20"/>
      <c r="D280" s="21"/>
      <c r="F280" s="40" t="s">
        <v>173</v>
      </c>
      <c r="G280" s="27"/>
      <c r="I280" s="55"/>
    </row>
    <row r="281" spans="1:9" s="23" customFormat="1" ht="22.5">
      <c r="A281" s="91"/>
      <c r="B281" s="92"/>
      <c r="C281" s="20"/>
      <c r="D281" s="33"/>
      <c r="E281" s="41" t="s">
        <v>87</v>
      </c>
      <c r="F281" s="34"/>
      <c r="G281" s="27"/>
      <c r="I281" s="55"/>
    </row>
    <row r="282" spans="1:9" s="23" customFormat="1" ht="22.5">
      <c r="A282" s="91"/>
      <c r="B282" s="92"/>
      <c r="C282" s="20"/>
      <c r="D282" s="33"/>
      <c r="E282" s="41" t="s">
        <v>171</v>
      </c>
      <c r="F282" s="34"/>
      <c r="G282" s="27"/>
      <c r="I282" s="55"/>
    </row>
    <row r="283" spans="1:9" s="23" customFormat="1" ht="13.5" customHeight="1">
      <c r="A283" s="90"/>
      <c r="B283" s="90"/>
      <c r="C283" s="20"/>
      <c r="D283" s="24"/>
      <c r="E283" s="25"/>
      <c r="F283" s="39"/>
      <c r="G283" s="21"/>
      <c r="I283" s="55"/>
    </row>
    <row r="284" spans="1:9" s="23" customFormat="1" ht="20.100000000000001" customHeight="1">
      <c r="A284" s="91"/>
      <c r="B284" s="90"/>
      <c r="C284" s="20"/>
      <c r="D284" s="21"/>
      <c r="F284" s="40" t="s">
        <v>174</v>
      </c>
      <c r="G284" s="27"/>
      <c r="I284" s="55"/>
    </row>
    <row r="285" spans="1:9" s="23" customFormat="1" ht="22.5">
      <c r="A285" s="91"/>
      <c r="B285" s="92"/>
      <c r="C285" s="20"/>
      <c r="D285" s="33"/>
      <c r="E285" s="32" t="s">
        <v>87</v>
      </c>
      <c r="F285" s="34"/>
      <c r="G285" s="27"/>
      <c r="I285" s="55"/>
    </row>
    <row r="286" spans="1:9" s="23" customFormat="1" ht="19.5">
      <c r="A286" s="91"/>
      <c r="B286" s="92"/>
      <c r="C286" s="20"/>
      <c r="D286" s="33"/>
      <c r="E286" s="32" t="s">
        <v>88</v>
      </c>
      <c r="F286" s="34"/>
      <c r="G286" s="27"/>
      <c r="I286" s="55"/>
    </row>
    <row r="287" spans="1:9" s="23" customFormat="1" ht="22.5">
      <c r="A287" s="91"/>
      <c r="B287" s="92"/>
      <c r="C287" s="20"/>
      <c r="D287" s="33"/>
      <c r="E287" s="41" t="s">
        <v>171</v>
      </c>
      <c r="F287" s="34"/>
      <c r="G287" s="27"/>
      <c r="I287" s="55"/>
    </row>
    <row r="288" spans="1:9" s="23" customFormat="1" ht="19.5">
      <c r="A288" s="91"/>
      <c r="B288" s="92"/>
      <c r="C288" s="20"/>
      <c r="D288" s="33"/>
      <c r="E288" s="32" t="s">
        <v>89</v>
      </c>
      <c r="F288" s="34"/>
      <c r="G288" s="27"/>
      <c r="I288" s="55"/>
    </row>
    <row r="290" spans="1:83" s="35" customFormat="1" ht="17.100000000000001" customHeight="1">
      <c r="A290" s="35" t="s">
        <v>326</v>
      </c>
    </row>
    <row r="292" spans="1:83" s="127" customFormat="1" ht="14.25">
      <c r="A292" s="185" t="s">
        <v>50</v>
      </c>
      <c r="B292" s="135" t="s">
        <v>253</v>
      </c>
      <c r="C292" s="136"/>
      <c r="D292" s="138"/>
      <c r="E292" s="448"/>
      <c r="F292" s="767"/>
      <c r="G292" s="767"/>
      <c r="H292" s="767"/>
      <c r="I292" s="770"/>
      <c r="J292" s="314"/>
      <c r="K292" s="315"/>
      <c r="M292" s="454" t="str">
        <f>IF(ISERROR(INDEX(kind_of_nameforms,MATCH(E292,kind_of_forms,0),1)),"",INDEX(kind_of_nameforms,MATCH(E292,kind_of_forms,0),1))</f>
        <v/>
      </c>
    </row>
    <row r="295" spans="1:83" s="261" customFormat="1" ht="15">
      <c r="A295" s="35" t="s">
        <v>404</v>
      </c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260"/>
      <c r="V295" s="35"/>
      <c r="W295" s="35"/>
    </row>
    <row r="296" spans="1:83" s="261" customFormat="1" ht="15">
      <c r="D296" s="359"/>
      <c r="E296" s="359"/>
      <c r="F296" s="359"/>
      <c r="G296" s="359"/>
      <c r="H296" s="359"/>
      <c r="I296" s="359"/>
      <c r="J296" s="359"/>
      <c r="K296" s="359"/>
      <c r="L296" s="359"/>
      <c r="U296" s="262"/>
    </row>
    <row r="297" spans="1:83" s="265" customFormat="1" ht="15" customHeight="1">
      <c r="A297" s="89"/>
      <c r="B297" s="186" t="s">
        <v>405</v>
      </c>
      <c r="C297" s="986"/>
      <c r="D297" s="815">
        <v>1</v>
      </c>
      <c r="E297" s="900"/>
      <c r="F297" s="353"/>
      <c r="G297" s="188">
        <v>0</v>
      </c>
      <c r="H297" s="358"/>
      <c r="I297" s="250"/>
      <c r="J297" s="395" t="s">
        <v>520</v>
      </c>
      <c r="K297" s="155"/>
      <c r="L297" s="266"/>
      <c r="M297" s="212">
        <f>mergeValue(H297)</f>
        <v>0</v>
      </c>
      <c r="N297" s="202"/>
      <c r="O297" s="202"/>
      <c r="P297" s="212" t="str">
        <f>IF(ISERROR(MATCH(Q297,MODesc,0)),"n","y")</f>
        <v>n</v>
      </c>
      <c r="Q297" s="202"/>
      <c r="R297" s="212" t="str">
        <f>K297&amp;"("&amp;L297&amp;")"</f>
        <v>()</v>
      </c>
      <c r="S297" s="186"/>
      <c r="T297" s="186"/>
      <c r="U297" s="248"/>
      <c r="V297" s="186"/>
      <c r="W297" s="186"/>
      <c r="X297" s="186"/>
      <c r="Y297" s="264"/>
      <c r="Z297" s="264"/>
      <c r="AA297" s="227"/>
      <c r="AB297" s="227"/>
      <c r="AC297" s="227"/>
      <c r="AD297" s="227"/>
      <c r="AE297" s="227"/>
      <c r="AF297" s="227"/>
      <c r="AG297" s="227"/>
      <c r="AH297" s="227"/>
      <c r="AI297" s="227"/>
      <c r="AJ297" s="227"/>
      <c r="AK297" s="227"/>
      <c r="AL297" s="227"/>
      <c r="AM297" s="227"/>
      <c r="AN297" s="227"/>
      <c r="AO297" s="227"/>
      <c r="AP297" s="227"/>
      <c r="AQ297" s="227"/>
      <c r="AR297" s="227"/>
      <c r="AS297" s="227"/>
      <c r="AT297" s="227"/>
      <c r="AU297" s="227"/>
      <c r="AV297" s="227"/>
      <c r="AW297" s="227"/>
      <c r="AX297" s="227"/>
      <c r="AY297" s="227"/>
      <c r="AZ297" s="227"/>
      <c r="BA297" s="227"/>
      <c r="BB297" s="227"/>
      <c r="BC297" s="227"/>
      <c r="BD297" s="227"/>
      <c r="BE297" s="227"/>
      <c r="BF297" s="227"/>
      <c r="BG297" s="227"/>
      <c r="BH297" s="227"/>
      <c r="BI297" s="227"/>
      <c r="BJ297" s="227"/>
      <c r="BK297" s="227"/>
      <c r="BL297" s="227"/>
      <c r="BM297" s="227"/>
      <c r="BN297" s="227"/>
      <c r="BO297" s="227"/>
      <c r="BP297" s="227"/>
      <c r="BQ297" s="227"/>
      <c r="BR297" s="227"/>
      <c r="BS297" s="227"/>
      <c r="BT297" s="227"/>
      <c r="BU297" s="227"/>
      <c r="BV297" s="264"/>
      <c r="BW297" s="264"/>
      <c r="BX297" s="264"/>
      <c r="BY297" s="264"/>
      <c r="BZ297" s="264"/>
      <c r="CA297" s="264"/>
      <c r="CB297" s="264"/>
      <c r="CC297" s="264"/>
      <c r="CD297" s="264"/>
      <c r="CE297" s="264"/>
    </row>
    <row r="298" spans="1:83" s="265" customFormat="1" ht="15" customHeight="1">
      <c r="A298" s="89"/>
      <c r="B298" s="89"/>
      <c r="C298" s="986"/>
      <c r="D298" s="815"/>
      <c r="E298" s="900"/>
      <c r="F298" s="250"/>
      <c r="G298" s="251"/>
      <c r="H298" s="155" t="s">
        <v>403</v>
      </c>
      <c r="I298" s="251"/>
      <c r="J298" s="251"/>
      <c r="K298" s="267"/>
      <c r="L298" s="266"/>
      <c r="M298" s="202"/>
      <c r="N298" s="202"/>
      <c r="O298" s="202"/>
      <c r="P298" s="202"/>
      <c r="Q298" s="212"/>
      <c r="R298" s="202"/>
      <c r="S298" s="186"/>
      <c r="T298" s="186"/>
      <c r="U298" s="248"/>
      <c r="V298" s="186"/>
      <c r="W298" s="186"/>
      <c r="X298" s="186"/>
      <c r="Y298" s="264"/>
      <c r="Z298" s="264"/>
      <c r="AA298" s="227"/>
      <c r="AB298" s="227"/>
      <c r="AC298" s="227"/>
      <c r="AD298" s="227"/>
      <c r="AE298" s="227"/>
      <c r="AF298" s="227"/>
      <c r="AG298" s="227"/>
      <c r="AH298" s="227"/>
      <c r="AI298" s="227"/>
      <c r="AJ298" s="227"/>
      <c r="AK298" s="227"/>
      <c r="AL298" s="227"/>
      <c r="AM298" s="227"/>
      <c r="AN298" s="227"/>
      <c r="AO298" s="227"/>
      <c r="AP298" s="227"/>
      <c r="AQ298" s="227"/>
      <c r="AR298" s="227"/>
      <c r="AS298" s="227"/>
      <c r="AT298" s="227"/>
      <c r="AU298" s="227"/>
      <c r="AV298" s="227"/>
      <c r="AW298" s="227"/>
      <c r="AX298" s="227"/>
      <c r="AY298" s="227"/>
      <c r="AZ298" s="227"/>
      <c r="BA298" s="227"/>
      <c r="BB298" s="227"/>
      <c r="BC298" s="227"/>
      <c r="BD298" s="227"/>
      <c r="BE298" s="227"/>
      <c r="BF298" s="227"/>
      <c r="BG298" s="227"/>
      <c r="BH298" s="227"/>
      <c r="BI298" s="227"/>
      <c r="BJ298" s="227"/>
      <c r="BK298" s="227"/>
      <c r="BL298" s="227"/>
      <c r="BM298" s="227"/>
      <c r="BN298" s="227"/>
      <c r="BO298" s="227"/>
      <c r="BP298" s="227"/>
      <c r="BQ298" s="227"/>
      <c r="BR298" s="227"/>
      <c r="BS298" s="227"/>
      <c r="BT298" s="227"/>
      <c r="BU298" s="227"/>
      <c r="BV298" s="264"/>
      <c r="BW298" s="264"/>
      <c r="BX298" s="264"/>
      <c r="BY298" s="264"/>
      <c r="BZ298" s="264"/>
      <c r="CA298" s="264"/>
      <c r="CB298" s="264"/>
      <c r="CC298" s="264"/>
      <c r="CD298" s="264"/>
      <c r="CE298" s="264"/>
    </row>
    <row r="299" spans="1:83" s="261" customFormat="1" ht="15">
      <c r="Q299" s="268"/>
      <c r="U299" s="262"/>
    </row>
    <row r="300" spans="1:83" s="261" customFormat="1" ht="15">
      <c r="A300" s="35" t="s">
        <v>406</v>
      </c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269"/>
      <c r="R300" s="35"/>
      <c r="S300" s="35"/>
      <c r="T300" s="35"/>
      <c r="U300" s="260"/>
      <c r="V300" s="35"/>
      <c r="W300" s="35"/>
    </row>
    <row r="301" spans="1:83" s="261" customFormat="1" ht="15">
      <c r="F301" s="359"/>
      <c r="G301" s="359"/>
      <c r="H301" s="359"/>
      <c r="I301" s="359"/>
      <c r="J301" s="359"/>
      <c r="K301" s="359"/>
      <c r="L301" s="359"/>
      <c r="Q301" s="268"/>
      <c r="U301" s="262"/>
    </row>
    <row r="302" spans="1:83" s="265" customFormat="1" ht="15" customHeight="1">
      <c r="A302" s="89"/>
      <c r="B302" s="186" t="s">
        <v>405</v>
      </c>
      <c r="C302" s="987"/>
      <c r="D302" s="249"/>
      <c r="E302" s="456"/>
      <c r="F302" s="988"/>
      <c r="G302" s="815">
        <v>0</v>
      </c>
      <c r="H302" s="985"/>
      <c r="I302" s="250"/>
      <c r="J302" s="395" t="s">
        <v>520</v>
      </c>
      <c r="K302" s="155"/>
      <c r="L302" s="266"/>
      <c r="M302" s="212">
        <f>mergeValue(H302)</f>
        <v>0</v>
      </c>
      <c r="N302" s="202"/>
      <c r="O302" s="202"/>
      <c r="P302" s="202"/>
      <c r="Q302" s="202"/>
      <c r="R302" s="212" t="str">
        <f>K302&amp;"("&amp;L302&amp;")"</f>
        <v>()</v>
      </c>
      <c r="S302" s="186"/>
      <c r="T302" s="186"/>
      <c r="U302" s="248"/>
      <c r="V302" s="186"/>
      <c r="W302" s="186"/>
      <c r="X302" s="186"/>
      <c r="Y302" s="264"/>
      <c r="Z302" s="264"/>
      <c r="AA302" s="227"/>
      <c r="AB302" s="227"/>
      <c r="AC302" s="227"/>
      <c r="AD302" s="227"/>
      <c r="AE302" s="227"/>
      <c r="AF302" s="227"/>
      <c r="AG302" s="227"/>
      <c r="AH302" s="227"/>
      <c r="AI302" s="227"/>
      <c r="AJ302" s="227"/>
      <c r="AK302" s="227"/>
      <c r="AL302" s="227"/>
      <c r="AM302" s="227"/>
      <c r="AN302" s="227"/>
      <c r="AO302" s="227"/>
      <c r="AP302" s="227"/>
      <c r="AQ302" s="227"/>
      <c r="AR302" s="227"/>
      <c r="AS302" s="227"/>
      <c r="AT302" s="227"/>
      <c r="AU302" s="227"/>
      <c r="AV302" s="227"/>
      <c r="AW302" s="227"/>
      <c r="AX302" s="227"/>
      <c r="AY302" s="227"/>
      <c r="AZ302" s="227"/>
      <c r="BA302" s="227"/>
      <c r="BB302" s="227"/>
      <c r="BC302" s="227"/>
      <c r="BD302" s="227"/>
      <c r="BE302" s="227"/>
      <c r="BF302" s="227"/>
      <c r="BG302" s="227"/>
      <c r="BH302" s="227"/>
      <c r="BI302" s="227"/>
      <c r="BJ302" s="227"/>
      <c r="BK302" s="227"/>
      <c r="BL302" s="227"/>
      <c r="BM302" s="227"/>
      <c r="BN302" s="227"/>
      <c r="BO302" s="227"/>
      <c r="BP302" s="227"/>
      <c r="BQ302" s="227"/>
      <c r="BR302" s="227"/>
      <c r="BS302" s="227"/>
      <c r="BT302" s="227"/>
      <c r="BU302" s="227"/>
      <c r="BV302" s="264"/>
      <c r="BW302" s="264"/>
      <c r="BX302" s="264"/>
      <c r="BY302" s="264"/>
      <c r="BZ302" s="264"/>
      <c r="CA302" s="264"/>
      <c r="CB302" s="264"/>
      <c r="CC302" s="264"/>
      <c r="CD302" s="264"/>
      <c r="CE302" s="264"/>
    </row>
    <row r="303" spans="1:83" s="265" customFormat="1" ht="15" customHeight="1">
      <c r="A303" s="89"/>
      <c r="B303" s="89"/>
      <c r="C303" s="987"/>
      <c r="D303" s="249"/>
      <c r="E303" s="456"/>
      <c r="F303" s="988"/>
      <c r="G303" s="815"/>
      <c r="H303" s="985"/>
      <c r="I303" s="251"/>
      <c r="J303" s="251"/>
      <c r="K303" s="155" t="s">
        <v>4</v>
      </c>
      <c r="L303" s="266"/>
      <c r="M303" s="202"/>
      <c r="N303" s="202"/>
      <c r="O303" s="202"/>
      <c r="P303" s="202"/>
      <c r="Q303" s="212"/>
      <c r="R303" s="202"/>
      <c r="S303" s="186"/>
      <c r="T303" s="186"/>
      <c r="U303" s="248"/>
      <c r="V303" s="186"/>
      <c r="W303" s="186"/>
      <c r="X303" s="186"/>
      <c r="Y303" s="264"/>
      <c r="Z303" s="264"/>
      <c r="AA303" s="227"/>
      <c r="AB303" s="227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7"/>
      <c r="BA303" s="227"/>
      <c r="BB303" s="227"/>
      <c r="BC303" s="227"/>
      <c r="BD303" s="227"/>
      <c r="BE303" s="227"/>
      <c r="BF303" s="227"/>
      <c r="BG303" s="227"/>
      <c r="BH303" s="227"/>
      <c r="BI303" s="227"/>
      <c r="BJ303" s="227"/>
      <c r="BK303" s="227"/>
      <c r="BL303" s="227"/>
      <c r="BM303" s="227"/>
      <c r="BN303" s="227"/>
      <c r="BO303" s="227"/>
      <c r="BP303" s="227"/>
      <c r="BQ303" s="227"/>
      <c r="BR303" s="227"/>
      <c r="BS303" s="227"/>
      <c r="BT303" s="227"/>
      <c r="BU303" s="227"/>
      <c r="BV303" s="264"/>
      <c r="BW303" s="264"/>
      <c r="BX303" s="264"/>
      <c r="BY303" s="264"/>
      <c r="BZ303" s="264"/>
      <c r="CA303" s="264"/>
      <c r="CB303" s="264"/>
      <c r="CC303" s="264"/>
      <c r="CD303" s="264"/>
      <c r="CE303" s="264"/>
    </row>
    <row r="304" spans="1:83" s="261" customFormat="1" ht="15">
      <c r="Q304" s="268"/>
      <c r="U304" s="262"/>
    </row>
    <row r="305" spans="1:83" s="261" customFormat="1" ht="15">
      <c r="A305" s="35" t="s">
        <v>407</v>
      </c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269"/>
      <c r="R305" s="35"/>
      <c r="S305" s="35"/>
      <c r="T305" s="35"/>
      <c r="U305" s="260"/>
      <c r="V305" s="35"/>
      <c r="W305" s="35"/>
    </row>
    <row r="306" spans="1:83" s="261" customFormat="1" ht="15">
      <c r="Q306" s="268"/>
      <c r="U306" s="262"/>
    </row>
    <row r="307" spans="1:83" s="265" customFormat="1" ht="15" customHeight="1">
      <c r="A307" s="89"/>
      <c r="B307" s="186" t="s">
        <v>405</v>
      </c>
      <c r="C307" s="399"/>
      <c r="D307" s="261"/>
      <c r="E307" s="457"/>
      <c r="F307" s="261"/>
      <c r="G307" s="261"/>
      <c r="H307" s="261"/>
      <c r="I307" s="221"/>
      <c r="J307" s="188">
        <v>0</v>
      </c>
      <c r="K307" s="398"/>
      <c r="L307" s="247"/>
      <c r="M307" s="212">
        <f>mergeValue(H307)</f>
        <v>0</v>
      </c>
      <c r="N307" s="202"/>
      <c r="O307" s="202"/>
      <c r="P307" s="202"/>
      <c r="Q307" s="202"/>
      <c r="R307" s="212" t="str">
        <f>K307&amp;" ("&amp;L307&amp;")"</f>
        <v xml:space="preserve"> ()</v>
      </c>
      <c r="S307" s="186"/>
      <c r="T307" s="186"/>
      <c r="U307" s="248"/>
      <c r="V307" s="186"/>
      <c r="W307" s="186"/>
      <c r="X307" s="186"/>
      <c r="Y307" s="264"/>
      <c r="Z307" s="264"/>
      <c r="AA307" s="227"/>
      <c r="AB307" s="227"/>
      <c r="AC307" s="227"/>
      <c r="AD307" s="227"/>
      <c r="AE307" s="227"/>
      <c r="AF307" s="227"/>
      <c r="AG307" s="227"/>
      <c r="AH307" s="227"/>
      <c r="AI307" s="227"/>
      <c r="AJ307" s="227"/>
      <c r="AK307" s="227"/>
      <c r="AL307" s="227"/>
      <c r="AM307" s="227"/>
      <c r="AN307" s="227"/>
      <c r="AO307" s="227"/>
      <c r="AP307" s="227"/>
      <c r="AQ307" s="227"/>
      <c r="AR307" s="227"/>
      <c r="AS307" s="227"/>
      <c r="AT307" s="227"/>
      <c r="AU307" s="227"/>
      <c r="AV307" s="227"/>
      <c r="AW307" s="227"/>
      <c r="AX307" s="227"/>
      <c r="AY307" s="227"/>
      <c r="AZ307" s="227"/>
      <c r="BA307" s="227"/>
      <c r="BB307" s="227"/>
      <c r="BC307" s="227"/>
      <c r="BD307" s="227"/>
      <c r="BE307" s="227"/>
      <c r="BF307" s="227"/>
      <c r="BG307" s="227"/>
      <c r="BH307" s="227"/>
      <c r="BI307" s="227"/>
      <c r="BJ307" s="227"/>
      <c r="BK307" s="227"/>
      <c r="BL307" s="227"/>
      <c r="BM307" s="227"/>
      <c r="BN307" s="227"/>
      <c r="BO307" s="227"/>
      <c r="BP307" s="227"/>
      <c r="BQ307" s="227"/>
      <c r="BR307" s="227"/>
      <c r="BS307" s="227"/>
      <c r="BT307" s="227"/>
      <c r="BU307" s="227"/>
      <c r="BV307" s="264"/>
      <c r="BW307" s="264"/>
      <c r="BX307" s="264"/>
      <c r="BY307" s="264"/>
      <c r="BZ307" s="264"/>
      <c r="CA307" s="264"/>
      <c r="CB307" s="264"/>
      <c r="CC307" s="264"/>
      <c r="CD307" s="264"/>
      <c r="CE307" s="264"/>
    </row>
    <row r="309" spans="1:83" ht="11.25"/>
    <row r="310" spans="1:83" s="35" customFormat="1" ht="11.25">
      <c r="A310" s="35" t="s">
        <v>453</v>
      </c>
    </row>
    <row r="311" spans="1:83" ht="11.25"/>
    <row r="312" spans="1:83" s="36" customFormat="1" ht="20.100000000000001" customHeight="1">
      <c r="A312" s="97"/>
      <c r="B312" s="186"/>
      <c r="C312" s="86"/>
      <c r="D312" s="187"/>
      <c r="E312" s="292"/>
      <c r="F312" s="288"/>
      <c r="G312" s="293"/>
      <c r="I312" s="212"/>
      <c r="J312" s="212"/>
    </row>
    <row r="313" spans="1:83" ht="11.25"/>
    <row r="314" spans="1:83" ht="11.25"/>
    <row r="315" spans="1:83" s="35" customFormat="1" ht="11.25">
      <c r="A315" s="35" t="s">
        <v>468</v>
      </c>
    </row>
    <row r="316" spans="1:83" ht="11.25"/>
    <row r="317" spans="1:83" s="36" customFormat="1" ht="20.100000000000001" customHeight="1">
      <c r="A317" s="285"/>
      <c r="B317" s="186"/>
      <c r="C317" s="86"/>
      <c r="D317" s="187"/>
      <c r="E317" s="296"/>
      <c r="F317" s="295" t="s">
        <v>458</v>
      </c>
      <c r="G317" s="295" t="s">
        <v>458</v>
      </c>
      <c r="H317" s="314"/>
      <c r="I317" s="212"/>
      <c r="K317" s="212"/>
      <c r="L317" s="212"/>
    </row>
    <row r="318" spans="1:83" ht="11.25"/>
    <row r="319" spans="1:83" ht="11.25"/>
    <row r="320" spans="1:83" s="35" customFormat="1" ht="11.25">
      <c r="A320" s="35" t="s">
        <v>469</v>
      </c>
    </row>
    <row r="321" spans="1:12" ht="11.25"/>
    <row r="322" spans="1:12" s="36" customFormat="1" ht="20.100000000000001" customHeight="1">
      <c r="A322" s="285"/>
      <c r="B322" s="186"/>
      <c r="C322" s="86"/>
      <c r="D322" s="187"/>
      <c r="E322" s="296"/>
      <c r="F322" s="295" t="s">
        <v>458</v>
      </c>
      <c r="G322" s="414"/>
      <c r="H322" s="295" t="s">
        <v>458</v>
      </c>
      <c r="I322" s="212"/>
      <c r="K322" s="212"/>
      <c r="L322" s="212"/>
    </row>
    <row r="323" spans="1:12" ht="11.25"/>
    <row r="324" spans="1:12" ht="11.25"/>
    <row r="325" spans="1:12" s="35" customFormat="1" ht="11.25">
      <c r="A325" s="35" t="s">
        <v>470</v>
      </c>
    </row>
    <row r="326" spans="1:12" ht="11.25"/>
    <row r="327" spans="1:12" s="36" customFormat="1" ht="20.100000000000001" customHeight="1">
      <c r="A327" s="285"/>
      <c r="B327" s="186"/>
      <c r="C327" s="86"/>
      <c r="D327" s="187"/>
      <c r="E327" s="303">
        <f>E326</f>
        <v>0</v>
      </c>
      <c r="F327" s="295" t="s">
        <v>458</v>
      </c>
      <c r="G327" s="414"/>
      <c r="H327" s="295" t="s">
        <v>458</v>
      </c>
      <c r="I327" s="212"/>
      <c r="K327" s="212"/>
      <c r="L327" s="212"/>
    </row>
    <row r="328" spans="1:12" s="36" customFormat="1" ht="14.25">
      <c r="A328" s="285"/>
      <c r="B328" s="186"/>
      <c r="C328" s="86"/>
      <c r="D328" s="101"/>
      <c r="E328" s="304"/>
      <c r="F328" s="305"/>
      <c r="G328"/>
      <c r="H328" s="305"/>
      <c r="I328" s="212"/>
      <c r="K328" s="212"/>
      <c r="L328" s="212"/>
    </row>
    <row r="330" spans="1:12" s="35" customFormat="1" ht="11.25">
      <c r="A330" s="35" t="s">
        <v>471</v>
      </c>
    </row>
    <row r="331" spans="1:12" ht="11.25"/>
    <row r="332" spans="1:12" s="36" customFormat="1" ht="20.100000000000001" customHeight="1">
      <c r="A332" s="285"/>
      <c r="B332" s="186"/>
      <c r="C332" s="86"/>
      <c r="D332" s="187"/>
      <c r="E332" s="303">
        <f>E331</f>
        <v>0</v>
      </c>
      <c r="F332" s="295" t="s">
        <v>458</v>
      </c>
      <c r="G332" s="306"/>
      <c r="H332" s="295" t="s">
        <v>458</v>
      </c>
      <c r="I332" s="212"/>
      <c r="K332" s="212"/>
      <c r="L332" s="212"/>
    </row>
    <row r="335" spans="1:12" s="35" customFormat="1" ht="17.100000000000001" customHeight="1">
      <c r="A335" s="35" t="s">
        <v>508</v>
      </c>
    </row>
    <row r="337" spans="1:20" s="190" customFormat="1" ht="409.5">
      <c r="A337" s="867">
        <v>1</v>
      </c>
      <c r="B337" s="214"/>
      <c r="C337" s="214"/>
      <c r="D337" s="214"/>
      <c r="F337" s="335" t="str">
        <f>"2." &amp;mergeValue(A337)</f>
        <v>2.1</v>
      </c>
      <c r="G337" s="417" t="s">
        <v>495</v>
      </c>
      <c r="H337" s="317"/>
      <c r="I337" s="196" t="s">
        <v>592</v>
      </c>
      <c r="J337" s="334"/>
      <c r="K337" s="214"/>
      <c r="L337" s="214"/>
      <c r="M337" s="214"/>
      <c r="N337" s="214"/>
      <c r="O337" s="214"/>
      <c r="P337" s="214"/>
      <c r="Q337" s="214"/>
      <c r="R337" s="214"/>
      <c r="S337" s="214"/>
      <c r="T337" s="214"/>
    </row>
    <row r="338" spans="1:20" s="190" customFormat="1" ht="90">
      <c r="A338" s="867"/>
      <c r="B338" s="214"/>
      <c r="C338" s="214"/>
      <c r="D338" s="214"/>
      <c r="F338" s="335" t="str">
        <f>"3." &amp;mergeValue(A338)</f>
        <v>3.1</v>
      </c>
      <c r="G338" s="417" t="s">
        <v>496</v>
      </c>
      <c r="H338" s="317"/>
      <c r="I338" s="196" t="s">
        <v>590</v>
      </c>
      <c r="J338" s="334"/>
      <c r="K338" s="214"/>
      <c r="L338" s="214"/>
      <c r="M338" s="214"/>
      <c r="N338" s="214"/>
      <c r="O338" s="214"/>
      <c r="P338" s="214"/>
      <c r="Q338" s="214"/>
      <c r="R338" s="214"/>
      <c r="S338" s="214"/>
      <c r="T338" s="214"/>
    </row>
    <row r="339" spans="1:20" s="190" customFormat="1" ht="45">
      <c r="A339" s="867"/>
      <c r="B339" s="214"/>
      <c r="C339" s="214"/>
      <c r="D339" s="214"/>
      <c r="F339" s="335" t="str">
        <f>"4."&amp;mergeValue(A339)</f>
        <v>4.1</v>
      </c>
      <c r="G339" s="417" t="s">
        <v>497</v>
      </c>
      <c r="H339" s="318" t="s">
        <v>458</v>
      </c>
      <c r="I339" s="196"/>
      <c r="J339" s="334"/>
      <c r="K339" s="214"/>
      <c r="L339" s="214"/>
      <c r="M339" s="214"/>
      <c r="N339" s="214"/>
      <c r="O339" s="214"/>
      <c r="P339" s="214"/>
      <c r="Q339" s="214"/>
      <c r="R339" s="214"/>
      <c r="S339" s="214"/>
      <c r="T339" s="214"/>
    </row>
    <row r="340" spans="1:20" s="190" customFormat="1" ht="101.25">
      <c r="A340" s="867"/>
      <c r="B340" s="867">
        <v>1</v>
      </c>
      <c r="C340" s="342"/>
      <c r="D340" s="342"/>
      <c r="F340" s="335" t="str">
        <f>"4."&amp;mergeValue(A340) &amp;"."&amp;mergeValue(B340)</f>
        <v>4.1.1</v>
      </c>
      <c r="G340" s="324" t="s">
        <v>594</v>
      </c>
      <c r="H340" s="317" t="str">
        <f>IF(region_name="","",region_name)</f>
        <v>Республика Башкортостан</v>
      </c>
      <c r="I340" s="196" t="s">
        <v>500</v>
      </c>
      <c r="J340" s="334"/>
      <c r="K340" s="214"/>
      <c r="L340" s="214"/>
      <c r="M340" s="214"/>
      <c r="N340" s="214"/>
      <c r="O340" s="214"/>
      <c r="P340" s="214"/>
      <c r="Q340" s="214"/>
      <c r="R340" s="214"/>
      <c r="S340" s="214"/>
      <c r="T340" s="214"/>
    </row>
    <row r="341" spans="1:20" s="190" customFormat="1" ht="191.25">
      <c r="A341" s="867"/>
      <c r="B341" s="867"/>
      <c r="C341" s="867">
        <v>1</v>
      </c>
      <c r="D341" s="342"/>
      <c r="F341" s="335" t="str">
        <f>"4."&amp;mergeValue(A341) &amp;"."&amp;mergeValue(B341)&amp;"."&amp;mergeValue(C341)</f>
        <v>4.1.1.1</v>
      </c>
      <c r="G341" s="341" t="s">
        <v>498</v>
      </c>
      <c r="H341" s="317"/>
      <c r="I341" s="196" t="s">
        <v>501</v>
      </c>
      <c r="J341" s="334"/>
      <c r="K341" s="214"/>
      <c r="L341" s="214"/>
      <c r="M341" s="214"/>
      <c r="N341" s="214"/>
      <c r="O341" s="214"/>
      <c r="P341" s="214"/>
      <c r="Q341" s="214"/>
      <c r="R341" s="214"/>
      <c r="S341" s="214"/>
      <c r="T341" s="214"/>
    </row>
    <row r="342" spans="1:20" s="190" customFormat="1" ht="33.75" customHeight="1">
      <c r="A342" s="867"/>
      <c r="B342" s="867"/>
      <c r="C342" s="867"/>
      <c r="D342" s="342">
        <v>1</v>
      </c>
      <c r="F342" s="335" t="str">
        <f>"4."&amp;mergeValue(A342) &amp;"."&amp;mergeValue(B342)&amp;"."&amp;mergeValue(C342)&amp;"."&amp;mergeValue(D342)</f>
        <v>4.1.1.1.1</v>
      </c>
      <c r="G342" s="420" t="s">
        <v>499</v>
      </c>
      <c r="H342" s="317"/>
      <c r="I342" s="868" t="s">
        <v>593</v>
      </c>
      <c r="J342" s="334"/>
      <c r="K342" s="214"/>
      <c r="L342" s="214"/>
      <c r="M342" s="214"/>
      <c r="N342" s="214"/>
      <c r="O342" s="214"/>
      <c r="P342" s="214"/>
      <c r="Q342" s="214"/>
      <c r="R342" s="214"/>
      <c r="S342" s="214"/>
      <c r="T342" s="214"/>
    </row>
    <row r="343" spans="1:20" s="190" customFormat="1" ht="18.75">
      <c r="A343" s="867"/>
      <c r="B343" s="867"/>
      <c r="C343" s="867"/>
      <c r="D343" s="342"/>
      <c r="F343" s="424"/>
      <c r="G343" s="425" t="s">
        <v>4</v>
      </c>
      <c r="H343" s="426"/>
      <c r="I343" s="868"/>
      <c r="J343" s="334"/>
      <c r="K343" s="214"/>
      <c r="L343" s="214"/>
      <c r="M343" s="214"/>
      <c r="N343" s="214"/>
      <c r="O343" s="214"/>
      <c r="P343" s="214"/>
      <c r="Q343" s="214"/>
      <c r="R343" s="214"/>
      <c r="S343" s="214"/>
      <c r="T343" s="214"/>
    </row>
    <row r="344" spans="1:20" s="190" customFormat="1" ht="18.75">
      <c r="A344" s="867"/>
      <c r="B344" s="867"/>
      <c r="C344" s="342"/>
      <c r="D344" s="342"/>
      <c r="F344" s="338"/>
      <c r="G344" s="149" t="s">
        <v>403</v>
      </c>
      <c r="H344" s="339"/>
      <c r="I344" s="340"/>
      <c r="J344" s="334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</row>
    <row r="345" spans="1:20" s="190" customFormat="1" ht="18.75">
      <c r="A345" s="867"/>
      <c r="B345" s="214"/>
      <c r="C345" s="214"/>
      <c r="D345" s="214"/>
      <c r="F345" s="338"/>
      <c r="G345" s="155" t="s">
        <v>507</v>
      </c>
      <c r="H345" s="339"/>
      <c r="I345" s="340"/>
      <c r="J345" s="334"/>
      <c r="K345" s="214"/>
      <c r="L345" s="214"/>
      <c r="M345" s="214"/>
      <c r="N345" s="214"/>
      <c r="O345" s="214"/>
      <c r="P345" s="214"/>
      <c r="Q345" s="214"/>
      <c r="R345" s="214"/>
      <c r="S345" s="214"/>
      <c r="T345" s="214"/>
    </row>
    <row r="346" spans="1:20" s="190" customFormat="1" ht="18.75">
      <c r="A346" s="214"/>
      <c r="B346" s="214"/>
      <c r="C346" s="214"/>
      <c r="D346" s="214"/>
      <c r="F346" s="338"/>
      <c r="G346" s="165" t="s">
        <v>506</v>
      </c>
      <c r="H346" s="339"/>
      <c r="I346" s="340"/>
      <c r="J346" s="334"/>
      <c r="K346" s="214"/>
      <c r="L346" s="214"/>
      <c r="M346" s="214"/>
      <c r="N346" s="214"/>
      <c r="O346" s="214"/>
      <c r="P346" s="214"/>
      <c r="Q346" s="214"/>
      <c r="R346" s="214"/>
      <c r="S346" s="214"/>
      <c r="T346" s="214"/>
    </row>
  </sheetData>
  <sheetProtection formatColumns="0" formatRows="0"/>
  <dataConsolidate/>
  <mergeCells count="297">
    <mergeCell ref="O70:V70"/>
    <mergeCell ref="O71:V71"/>
    <mergeCell ref="O72:V72"/>
    <mergeCell ref="R131:R132"/>
    <mergeCell ref="R73:R74"/>
    <mergeCell ref="S73:S74"/>
    <mergeCell ref="T73:T74"/>
    <mergeCell ref="O69:V69"/>
    <mergeCell ref="O49:V49"/>
    <mergeCell ref="O50:V50"/>
    <mergeCell ref="O51:V51"/>
    <mergeCell ref="O52:V52"/>
    <mergeCell ref="O53:V53"/>
    <mergeCell ref="O54:V54"/>
    <mergeCell ref="C51:C60"/>
    <mergeCell ref="D52:D59"/>
    <mergeCell ref="D196:D201"/>
    <mergeCell ref="E197:E200"/>
    <mergeCell ref="O31:V31"/>
    <mergeCell ref="O32:V32"/>
    <mergeCell ref="O33:V33"/>
    <mergeCell ref="O34:V34"/>
    <mergeCell ref="O35:V35"/>
    <mergeCell ref="O36:V36"/>
    <mergeCell ref="C302:C303"/>
    <mergeCell ref="F302:F303"/>
    <mergeCell ref="G302:G303"/>
    <mergeCell ref="D70:D77"/>
    <mergeCell ref="E71:E76"/>
    <mergeCell ref="A85:A98"/>
    <mergeCell ref="B86:B97"/>
    <mergeCell ref="C87:C96"/>
    <mergeCell ref="D88:D95"/>
    <mergeCell ref="E89:E94"/>
    <mergeCell ref="U211:U212"/>
    <mergeCell ref="S211:S212"/>
    <mergeCell ref="O180:W180"/>
    <mergeCell ref="O181:W181"/>
    <mergeCell ref="A337:A345"/>
    <mergeCell ref="C341:C343"/>
    <mergeCell ref="I342:I343"/>
    <mergeCell ref="H302:H303"/>
    <mergeCell ref="B340:B344"/>
    <mergeCell ref="C297:C298"/>
    <mergeCell ref="Q207:Q209"/>
    <mergeCell ref="S167:S168"/>
    <mergeCell ref="O179:W179"/>
    <mergeCell ref="N194:AF194"/>
    <mergeCell ref="U207:U208"/>
    <mergeCell ref="R211:R213"/>
    <mergeCell ref="N211:N214"/>
    <mergeCell ref="Q211:Q213"/>
    <mergeCell ref="O211:O213"/>
    <mergeCell ref="P211:P213"/>
    <mergeCell ref="W131:W133"/>
    <mergeCell ref="Y109:Y111"/>
    <mergeCell ref="O125:V125"/>
    <mergeCell ref="T211:T212"/>
    <mergeCell ref="R167:R168"/>
    <mergeCell ref="T167:T168"/>
    <mergeCell ref="U167:U168"/>
    <mergeCell ref="N195:AF195"/>
    <mergeCell ref="N196:AF196"/>
    <mergeCell ref="W167:W169"/>
    <mergeCell ref="O166:V166"/>
    <mergeCell ref="S149:S150"/>
    <mergeCell ref="O161:V161"/>
    <mergeCell ref="O162:V162"/>
    <mergeCell ref="F166:F169"/>
    <mergeCell ref="I165:I170"/>
    <mergeCell ref="J166:J169"/>
    <mergeCell ref="F148:F151"/>
    <mergeCell ref="I147:I152"/>
    <mergeCell ref="J148:J151"/>
    <mergeCell ref="J109:J112"/>
    <mergeCell ref="F90:F93"/>
    <mergeCell ref="J90:J93"/>
    <mergeCell ref="O163:V163"/>
    <mergeCell ref="O164:V164"/>
    <mergeCell ref="O165:V165"/>
    <mergeCell ref="O103:AA103"/>
    <mergeCell ref="O104:AA104"/>
    <mergeCell ref="O105:AA105"/>
    <mergeCell ref="U131:U132"/>
    <mergeCell ref="A125:A138"/>
    <mergeCell ref="B126:B137"/>
    <mergeCell ref="C127:C136"/>
    <mergeCell ref="D128:D135"/>
    <mergeCell ref="E53:E58"/>
    <mergeCell ref="A67:A80"/>
    <mergeCell ref="B68:B79"/>
    <mergeCell ref="C69:C78"/>
    <mergeCell ref="A49:A62"/>
    <mergeCell ref="B50:B61"/>
    <mergeCell ref="E165:E170"/>
    <mergeCell ref="E129:E134"/>
    <mergeCell ref="B144:B155"/>
    <mergeCell ref="C145:C154"/>
    <mergeCell ref="D146:D153"/>
    <mergeCell ref="E147:E152"/>
    <mergeCell ref="A31:A44"/>
    <mergeCell ref="B32:B43"/>
    <mergeCell ref="C33:C42"/>
    <mergeCell ref="D34:D41"/>
    <mergeCell ref="D297:D298"/>
    <mergeCell ref="E297:E298"/>
    <mergeCell ref="A161:A174"/>
    <mergeCell ref="B162:B173"/>
    <mergeCell ref="C163:C172"/>
    <mergeCell ref="D164:D171"/>
    <mergeCell ref="I35:I40"/>
    <mergeCell ref="U37:U38"/>
    <mergeCell ref="P9:P10"/>
    <mergeCell ref="Q9:Q10"/>
    <mergeCell ref="R9:R10"/>
    <mergeCell ref="S9:S10"/>
    <mergeCell ref="Q15:Q16"/>
    <mergeCell ref="R15:R16"/>
    <mergeCell ref="S15:S16"/>
    <mergeCell ref="W27:W29"/>
    <mergeCell ref="R37:R38"/>
    <mergeCell ref="T37:T38"/>
    <mergeCell ref="P28:Q28"/>
    <mergeCell ref="W37:W39"/>
    <mergeCell ref="O28:O29"/>
    <mergeCell ref="O30:U30"/>
    <mergeCell ref="U27:U29"/>
    <mergeCell ref="E15:E19"/>
    <mergeCell ref="I15:I18"/>
    <mergeCell ref="E35:E40"/>
    <mergeCell ref="M9:M11"/>
    <mergeCell ref="F15:F19"/>
    <mergeCell ref="G9:G13"/>
    <mergeCell ref="H9:H12"/>
    <mergeCell ref="G15:G19"/>
    <mergeCell ref="J36:J39"/>
    <mergeCell ref="F36:F39"/>
    <mergeCell ref="L15:L17"/>
    <mergeCell ref="O27:Q27"/>
    <mergeCell ref="S29:T29"/>
    <mergeCell ref="L9:L11"/>
    <mergeCell ref="N15:N17"/>
    <mergeCell ref="E9:E13"/>
    <mergeCell ref="N9:N11"/>
    <mergeCell ref="K9:K12"/>
    <mergeCell ref="J9:J12"/>
    <mergeCell ref="F9:F13"/>
    <mergeCell ref="D9:D13"/>
    <mergeCell ref="D15:D19"/>
    <mergeCell ref="S37:S38"/>
    <mergeCell ref="O9:O11"/>
    <mergeCell ref="R27:T28"/>
    <mergeCell ref="I9:I12"/>
    <mergeCell ref="H15:H18"/>
    <mergeCell ref="J15:J18"/>
    <mergeCell ref="K15:K18"/>
    <mergeCell ref="M15:M17"/>
    <mergeCell ref="W91:W93"/>
    <mergeCell ref="Z109:Z111"/>
    <mergeCell ref="W55:W57"/>
    <mergeCell ref="W73:W75"/>
    <mergeCell ref="O106:AA106"/>
    <mergeCell ref="O107:AA107"/>
    <mergeCell ref="O108:AA108"/>
    <mergeCell ref="U73:U74"/>
    <mergeCell ref="O67:V67"/>
    <mergeCell ref="O68:V68"/>
    <mergeCell ref="X109:X111"/>
    <mergeCell ref="T55:T56"/>
    <mergeCell ref="U55:U56"/>
    <mergeCell ref="R55:R56"/>
    <mergeCell ref="S55:S56"/>
    <mergeCell ref="O144:V144"/>
    <mergeCell ref="R91:R92"/>
    <mergeCell ref="S91:S92"/>
    <mergeCell ref="T91:T92"/>
    <mergeCell ref="U91:U92"/>
    <mergeCell ref="AB197:AB198"/>
    <mergeCell ref="AC197:AC198"/>
    <mergeCell ref="AD197:AD198"/>
    <mergeCell ref="AE197:AE198"/>
    <mergeCell ref="U197:U198"/>
    <mergeCell ref="AB110:AB112"/>
    <mergeCell ref="O127:V127"/>
    <mergeCell ref="O145:V145"/>
    <mergeCell ref="O143:V143"/>
    <mergeCell ref="W109:W111"/>
    <mergeCell ref="AG197:AG201"/>
    <mergeCell ref="L197:L200"/>
    <mergeCell ref="M197:M200"/>
    <mergeCell ref="N197:N200"/>
    <mergeCell ref="O197:O199"/>
    <mergeCell ref="P197:P199"/>
    <mergeCell ref="Q197:Q199"/>
    <mergeCell ref="R197:R199"/>
    <mergeCell ref="S197:S198"/>
    <mergeCell ref="T197:T198"/>
    <mergeCell ref="S226:S227"/>
    <mergeCell ref="F54:F57"/>
    <mergeCell ref="I53:I58"/>
    <mergeCell ref="J54:J57"/>
    <mergeCell ref="F72:F75"/>
    <mergeCell ref="J72:J75"/>
    <mergeCell ref="I71:I76"/>
    <mergeCell ref="F130:F133"/>
    <mergeCell ref="J130:J133"/>
    <mergeCell ref="I129:I134"/>
    <mergeCell ref="P15:P16"/>
    <mergeCell ref="A220:A233"/>
    <mergeCell ref="B221:B232"/>
    <mergeCell ref="C222:C231"/>
    <mergeCell ref="D223:D230"/>
    <mergeCell ref="E224:E229"/>
    <mergeCell ref="F225:F228"/>
    <mergeCell ref="K197:K200"/>
    <mergeCell ref="O126:V126"/>
    <mergeCell ref="O15:O17"/>
    <mergeCell ref="D182:D185"/>
    <mergeCell ref="A193:A204"/>
    <mergeCell ref="B194:B203"/>
    <mergeCell ref="C195:C202"/>
    <mergeCell ref="O221:V221"/>
    <mergeCell ref="O222:V222"/>
    <mergeCell ref="V197:V198"/>
    <mergeCell ref="O220:V220"/>
    <mergeCell ref="N193:AF193"/>
    <mergeCell ref="V211:V212"/>
    <mergeCell ref="F243:F246"/>
    <mergeCell ref="E107:E114"/>
    <mergeCell ref="A103:A118"/>
    <mergeCell ref="B104:B117"/>
    <mergeCell ref="C105:C116"/>
    <mergeCell ref="D106:D114"/>
    <mergeCell ref="A143:A156"/>
    <mergeCell ref="A179:A188"/>
    <mergeCell ref="B180:B187"/>
    <mergeCell ref="C181:C186"/>
    <mergeCell ref="I88:I95"/>
    <mergeCell ref="G109:G112"/>
    <mergeCell ref="F108:F113"/>
    <mergeCell ref="I108:I113"/>
    <mergeCell ref="A238:A251"/>
    <mergeCell ref="B239:B250"/>
    <mergeCell ref="C240:C249"/>
    <mergeCell ref="D241:D248"/>
    <mergeCell ref="E242:E247"/>
    <mergeCell ref="I242:I247"/>
    <mergeCell ref="AO244:AO245"/>
    <mergeCell ref="AP244:AP245"/>
    <mergeCell ref="O238:AQ238"/>
    <mergeCell ref="O239:AQ239"/>
    <mergeCell ref="O240:AQ240"/>
    <mergeCell ref="O241:AQ241"/>
    <mergeCell ref="O242:AQ242"/>
    <mergeCell ref="AR244:AR246"/>
    <mergeCell ref="R244:R245"/>
    <mergeCell ref="S244:S245"/>
    <mergeCell ref="T244:T245"/>
    <mergeCell ref="U244:U245"/>
    <mergeCell ref="T226:T227"/>
    <mergeCell ref="W226:W228"/>
    <mergeCell ref="U226:U227"/>
    <mergeCell ref="Y244:Y245"/>
    <mergeCell ref="Z244:Z245"/>
    <mergeCell ref="O128:V128"/>
    <mergeCell ref="O130:V130"/>
    <mergeCell ref="W149:W151"/>
    <mergeCell ref="J243:J246"/>
    <mergeCell ref="J225:J228"/>
    <mergeCell ref="I224:I229"/>
    <mergeCell ref="O223:V223"/>
    <mergeCell ref="O224:V224"/>
    <mergeCell ref="O225:V225"/>
    <mergeCell ref="R226:R227"/>
    <mergeCell ref="T131:T132"/>
    <mergeCell ref="O148:V148"/>
    <mergeCell ref="T149:T150"/>
    <mergeCell ref="R149:R150"/>
    <mergeCell ref="U149:U150"/>
    <mergeCell ref="O146:V146"/>
    <mergeCell ref="S131:S132"/>
    <mergeCell ref="O85:V85"/>
    <mergeCell ref="O86:V86"/>
    <mergeCell ref="O87:V87"/>
    <mergeCell ref="O88:V88"/>
    <mergeCell ref="O89:V89"/>
    <mergeCell ref="O90:V90"/>
    <mergeCell ref="O243:AQ243"/>
    <mergeCell ref="AF244:AF245"/>
    <mergeCell ref="AG244:AG245"/>
    <mergeCell ref="AH244:AH245"/>
    <mergeCell ref="AI244:AI245"/>
    <mergeCell ref="O182:W182"/>
    <mergeCell ref="AA244:AA245"/>
    <mergeCell ref="AB244:AB245"/>
    <mergeCell ref="AM244:AM245"/>
    <mergeCell ref="AN244:AN245"/>
  </mergeCells>
  <phoneticPr fontId="8" type="noConversion"/>
  <dataValidations xWindow="636" yWindow="660" count="26">
    <dataValidation type="textLength" operator="lessThanOrEqual" allowBlank="1" showInputMessage="1" showErrorMessage="1" errorTitle="Ошибка" error="Допускается ввод не более 900 символов!" sqref="K292 I332 E307 I344:I346 J9:J10 E4 J15:J16 AB211 U260:X260 G312 F277:F278 F281:F282 F285:F288 F273:F274 M264:P264 M268:P268 G327 E256 F292:H292 I317 E322 E312 E317 G322 I322 I327:I328 E328 E297:E298">
      <formula1>900</formula1>
    </dataValidation>
    <dataValidation type="decimal" allowBlank="1" showErrorMessage="1" errorTitle="Ошибка" error="Допускается ввод только действительных чисел!" sqref="Q183:R183 Z197:AA197 X211 O244 V244 AC244 AJ24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5:K16 O15:O16 Q211 G9:G10 K9:K10 O9:O10 S37 S55 S73 S167:S16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92 J268:L268 R260:T260 J264:L264 U183 R37 T37 R55 T55 R73 T73 R167:R168 T167:T168"/>
    <dataValidation allowBlank="1" promptTitle="checkPeriodRange" sqref="R184 Q38 Q56 Q74 Q168 Q92 Q132 Q150 V109:V110"/>
    <dataValidation type="decimal" allowBlank="1" showErrorMessage="1" errorTitle="Ошибка" error="Допускается ввод только неотрицательных чисел!" sqref="F268:I268 F264:I264 F260:Q260 O167 P183 H216:S216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16 M109 M167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6">
      <formula1>kind_of_tariff_unit</formula1>
    </dataValidation>
    <dataValidation type="list" allowBlank="1" showInputMessage="1" showErrorMessage="1" errorTitle="Ошибка" error="Выберите значение из списка" sqref="O35 O53 O71 O165 O224 O242">
      <formula1>kind_of_scheme_in</formula1>
    </dataValidation>
    <dataValidation type="list" allowBlank="1" showInputMessage="1" showErrorMessage="1" errorTitle="Ошибка" error="Выберите значение из списка" sqref="O108">
      <formula1>kind_of_cons</formula1>
    </dataValidation>
    <dataValidation type="list" allowBlank="1" showInputMessage="1" showErrorMessage="1" errorTitle="Ошибка" error="Выберите значение из списка" sqref="M149 M226 M244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E9:E10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:F10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1 N15:N17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7 J292 F31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32">
      <formula1>"a"</formula1>
    </dataValidation>
    <dataValidation allowBlank="1" sqref="L81:U81 L234:U234 L253:U253 L252:W252 L246:AQ246 L247:AR251"/>
    <dataValidation type="list" allowBlank="1" showInputMessage="1" showErrorMessage="1" errorTitle="Ошибка" error="Выберите значение из списка" prompt="Выберите значение из списка" sqref="E292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10 M120">
      <formula1>900</formula1>
    </dataValidation>
    <dataValidation allowBlank="1" prompt="Для выбора выполните двойной щелчок левой клавиши мыши по соответствующей ячейке." sqref="L175:U175 L100:W100"/>
    <dataValidation type="textLength" operator="lessThanOrEqual" allowBlank="1" showErrorMessage="1" errorTitle="Ошибка" error="Допускается ввод не более 900 символов!" sqref="M19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заявителя" sqref="M18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Q207:Q209">
      <formula1>kind_of_load4</formula1>
    </dataValidation>
    <dataValidation type="list" allowBlank="1" showInputMessage="1" showErrorMessage="1" errorTitle="Ошибка" error="Выберите значение из списка" prompt="Выберите значение из списка" sqref="U207:U208 U211:U212">
      <formula1>kind_of_nets</formula1>
    </dataValidation>
    <dataValidation type="list" allowBlank="1" showInputMessage="1" showErrorMessage="1" errorTitle="Ошибка" error="Выберите значение из списка" prompt="Выберите значение из списка" sqref="Y207 Y211">
      <formula1>kind_of_diameters</formula1>
    </dataValidation>
    <dataValidation type="list" allowBlank="1" showInputMessage="1" showErrorMessage="1" errorTitle="Ошибка" error="Выберите значение из списка" prompt="Выберите значение из списка" sqref="O36:V36 O54:V54 O72:V72 O130:V130 O148:V148 O225:V225 O166 O90 O243">
      <formula1>kind_of_cons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4"/>
  <sheetViews>
    <sheetView showGridLines="0" tabSelected="1" topLeftCell="D35" zoomScaleNormal="100" workbookViewId="0">
      <selection activeCell="F48" sqref="F48"/>
    </sheetView>
  </sheetViews>
  <sheetFormatPr defaultRowHeight="11.25"/>
  <cols>
    <col min="1" max="1" width="10.7109375" style="198" hidden="1" customWidth="1"/>
    <col min="2" max="2" width="10.7109375" style="90" hidden="1" customWidth="1"/>
    <col min="3" max="3" width="3.7109375" style="20" hidden="1" customWidth="1"/>
    <col min="4" max="4" width="1.7109375" style="23" customWidth="1"/>
    <col min="5" max="5" width="55.28515625" style="23" customWidth="1"/>
    <col min="6" max="6" width="50.7109375" style="23" customWidth="1"/>
    <col min="7" max="7" width="3.7109375" style="22" customWidth="1"/>
    <col min="8" max="8" width="9.140625" style="23"/>
    <col min="9" max="9" width="9.140625" style="55"/>
    <col min="10" max="10" width="30" style="23" customWidth="1"/>
    <col min="11" max="16384" width="9.140625" style="23"/>
  </cols>
  <sheetData>
    <row r="1" spans="1:12" s="387" customFormat="1" ht="3" customHeight="1">
      <c r="A1" s="385"/>
      <c r="B1" s="386"/>
      <c r="F1" s="387">
        <v>30990070</v>
      </c>
      <c r="G1" s="388"/>
      <c r="I1" s="388"/>
    </row>
    <row r="2" spans="1:12" s="18" customFormat="1" ht="14.25">
      <c r="A2" s="197"/>
      <c r="B2" s="90"/>
      <c r="E2" s="393" t="str">
        <f>"Код шаблона: " &amp; GetCode()</f>
        <v>Код шаблона: FAS.JKH.OPEN.INFO.PRICE.WARM</v>
      </c>
      <c r="F2" s="442"/>
      <c r="G2" s="392"/>
      <c r="H2" s="392"/>
      <c r="I2" s="392"/>
      <c r="J2" s="392"/>
      <c r="K2" s="392"/>
      <c r="L2" s="392"/>
    </row>
    <row r="3" spans="1:12" ht="14.25">
      <c r="E3" s="394" t="str">
        <f>"Версия " &amp; GetVersion()</f>
        <v>Версия 1.0</v>
      </c>
      <c r="F3" s="442"/>
      <c r="G3" s="43"/>
      <c r="H3" s="43"/>
      <c r="I3" s="43"/>
      <c r="J3" s="43"/>
      <c r="K3" s="43"/>
      <c r="L3" s="261"/>
    </row>
    <row r="4" spans="1:12" s="372" customFormat="1" ht="6">
      <c r="A4" s="366"/>
      <c r="B4" s="367"/>
      <c r="C4" s="368"/>
      <c r="D4" s="369"/>
      <c r="E4" s="389"/>
      <c r="F4" s="390"/>
      <c r="G4" s="391"/>
      <c r="I4" s="373"/>
    </row>
    <row r="5" spans="1:12" ht="22.5">
      <c r="D5" s="24"/>
      <c r="E5" s="809" t="s">
        <v>771</v>
      </c>
      <c r="F5" s="810"/>
      <c r="G5" s="435"/>
      <c r="J5" s="309"/>
    </row>
    <row r="6" spans="1:12" s="372" customFormat="1" ht="6">
      <c r="A6" s="366"/>
      <c r="B6" s="367"/>
      <c r="C6" s="368"/>
      <c r="D6" s="369"/>
      <c r="E6" s="374"/>
      <c r="F6" s="375"/>
      <c r="G6" s="376"/>
      <c r="I6" s="373"/>
    </row>
    <row r="7" spans="1:12" ht="27">
      <c r="D7" s="24"/>
      <c r="E7" s="25" t="s">
        <v>52</v>
      </c>
      <c r="F7" s="328" t="s">
        <v>137</v>
      </c>
      <c r="G7" s="384"/>
    </row>
    <row r="8" spans="1:12" s="372" customFormat="1" ht="6">
      <c r="A8" s="366"/>
      <c r="B8" s="367"/>
      <c r="C8" s="368"/>
      <c r="D8" s="369"/>
      <c r="E8" s="370"/>
      <c r="F8" s="371"/>
      <c r="G8" s="369"/>
      <c r="I8" s="373"/>
    </row>
    <row r="9" spans="1:12" ht="27">
      <c r="D9" s="24"/>
      <c r="E9" s="25" t="s">
        <v>475</v>
      </c>
      <c r="F9" s="349" t="s">
        <v>85</v>
      </c>
      <c r="G9" s="383"/>
    </row>
    <row r="10" spans="1:12" s="372" customFormat="1" ht="6">
      <c r="A10" s="377"/>
      <c r="B10" s="367"/>
      <c r="C10" s="368"/>
      <c r="D10" s="378"/>
      <c r="E10" s="374"/>
      <c r="F10" s="379"/>
      <c r="G10" s="380"/>
      <c r="I10" s="373"/>
    </row>
    <row r="11" spans="1:12" ht="27">
      <c r="A11" s="200"/>
      <c r="D11" s="24"/>
      <c r="E11" s="81" t="s">
        <v>473</v>
      </c>
      <c r="F11" s="781" t="s">
        <v>2516</v>
      </c>
      <c r="G11" s="381"/>
    </row>
    <row r="12" spans="1:12" ht="27">
      <c r="D12" s="24"/>
      <c r="E12" s="81" t="s">
        <v>474</v>
      </c>
      <c r="F12" s="781" t="s">
        <v>2517</v>
      </c>
      <c r="G12" s="383"/>
    </row>
    <row r="13" spans="1:12" s="372" customFormat="1" ht="6">
      <c r="A13" s="377"/>
      <c r="B13" s="367"/>
      <c r="C13" s="368"/>
      <c r="D13" s="378"/>
      <c r="E13" s="374"/>
      <c r="F13" s="379"/>
      <c r="G13" s="380"/>
      <c r="I13" s="373"/>
    </row>
    <row r="14" spans="1:12" ht="27">
      <c r="D14" s="24"/>
      <c r="E14" s="81" t="s">
        <v>369</v>
      </c>
      <c r="F14" s="329" t="s">
        <v>42</v>
      </c>
      <c r="G14" s="383"/>
    </row>
    <row r="15" spans="1:12" ht="27" hidden="1">
      <c r="D15" s="24"/>
      <c r="E15" s="81" t="s">
        <v>299</v>
      </c>
      <c r="F15" s="331" t="s">
        <v>777</v>
      </c>
      <c r="G15" s="383"/>
    </row>
    <row r="16" spans="1:12" ht="27" hidden="1">
      <c r="D16" s="24"/>
      <c r="E16" s="81" t="s">
        <v>601</v>
      </c>
      <c r="F16" s="331"/>
      <c r="G16" s="383"/>
    </row>
    <row r="17" spans="1:9" ht="19.5">
      <c r="D17" s="24"/>
      <c r="E17" s="25"/>
      <c r="F17" s="445" t="s">
        <v>609</v>
      </c>
      <c r="G17" s="21"/>
    </row>
    <row r="18" spans="1:9" ht="27">
      <c r="D18" s="24"/>
      <c r="E18" s="81" t="s">
        <v>503</v>
      </c>
      <c r="F18" s="329" t="s">
        <v>3255</v>
      </c>
      <c r="G18" s="383"/>
    </row>
    <row r="19" spans="1:9" ht="27">
      <c r="D19" s="24"/>
      <c r="E19" s="81" t="s">
        <v>598</v>
      </c>
      <c r="F19" s="330" t="s">
        <v>3256</v>
      </c>
      <c r="G19" s="383"/>
    </row>
    <row r="20" spans="1:9" ht="27">
      <c r="D20" s="24"/>
      <c r="E20" s="81" t="s">
        <v>597</v>
      </c>
      <c r="F20" s="329" t="s">
        <v>3257</v>
      </c>
      <c r="G20" s="383"/>
    </row>
    <row r="21" spans="1:9" ht="27">
      <c r="D21" s="24"/>
      <c r="E21" s="81" t="s">
        <v>502</v>
      </c>
      <c r="F21" s="329" t="s">
        <v>3258</v>
      </c>
      <c r="G21" s="383"/>
    </row>
    <row r="22" spans="1:9" ht="19.5" hidden="1">
      <c r="D22" s="24"/>
      <c r="E22" s="25"/>
      <c r="F22" s="445" t="s">
        <v>610</v>
      </c>
      <c r="G22" s="21"/>
    </row>
    <row r="23" spans="1:9" ht="27" hidden="1">
      <c r="D23" s="24"/>
      <c r="E23" s="81" t="s">
        <v>613</v>
      </c>
      <c r="F23" s="333"/>
      <c r="G23" s="383"/>
    </row>
    <row r="24" spans="1:9" ht="27" hidden="1">
      <c r="D24" s="24"/>
      <c r="E24" s="81" t="s">
        <v>612</v>
      </c>
      <c r="F24" s="331"/>
      <c r="G24" s="383"/>
    </row>
    <row r="25" spans="1:9" ht="27" hidden="1">
      <c r="D25" s="24"/>
      <c r="E25" s="81" t="s">
        <v>611</v>
      </c>
      <c r="F25" s="333"/>
      <c r="G25" s="383"/>
    </row>
    <row r="26" spans="1:9" ht="27" hidden="1">
      <c r="D26" s="24"/>
      <c r="E26" s="81" t="s">
        <v>502</v>
      </c>
      <c r="F26" s="333"/>
      <c r="G26" s="383"/>
    </row>
    <row r="27" spans="1:9" s="372" customFormat="1" ht="35.1" customHeight="1">
      <c r="A27" s="377"/>
      <c r="B27" s="367"/>
      <c r="C27" s="368"/>
      <c r="D27" s="378"/>
      <c r="E27" s="374"/>
      <c r="F27" s="379"/>
      <c r="G27" s="380"/>
      <c r="I27" s="373"/>
    </row>
    <row r="28" spans="1:9" ht="27">
      <c r="D28" s="24"/>
      <c r="E28" s="81" t="s">
        <v>170</v>
      </c>
      <c r="F28" s="349" t="s">
        <v>85</v>
      </c>
      <c r="G28" s="383"/>
    </row>
    <row r="29" spans="1:9" ht="27">
      <c r="C29" s="28"/>
      <c r="D29" s="29"/>
      <c r="E29" s="30" t="s">
        <v>79</v>
      </c>
      <c r="F29" s="332" t="s">
        <v>2546</v>
      </c>
      <c r="G29" s="382"/>
    </row>
    <row r="30" spans="1:9" ht="27" hidden="1">
      <c r="C30" s="28"/>
      <c r="D30" s="29"/>
      <c r="E30" s="52" t="s">
        <v>203</v>
      </c>
      <c r="F30" s="333"/>
      <c r="G30" s="382"/>
    </row>
    <row r="31" spans="1:9" ht="27">
      <c r="C31" s="28"/>
      <c r="D31" s="29"/>
      <c r="E31" s="30" t="s">
        <v>53</v>
      </c>
      <c r="F31" s="332" t="s">
        <v>2547</v>
      </c>
      <c r="G31" s="382"/>
    </row>
    <row r="32" spans="1:9" ht="27">
      <c r="C32" s="28"/>
      <c r="D32" s="29"/>
      <c r="E32" s="30" t="s">
        <v>54</v>
      </c>
      <c r="F32" s="332" t="s">
        <v>2548</v>
      </c>
      <c r="G32" s="382"/>
      <c r="H32" s="31"/>
    </row>
    <row r="33" spans="1:9" s="372" customFormat="1" ht="6">
      <c r="A33" s="377"/>
      <c r="B33" s="367"/>
      <c r="C33" s="368"/>
      <c r="D33" s="378"/>
      <c r="E33" s="374"/>
      <c r="F33" s="379"/>
      <c r="G33" s="380"/>
      <c r="I33" s="373"/>
    </row>
    <row r="34" spans="1:9" ht="27">
      <c r="A34" s="199"/>
      <c r="D34" s="26"/>
      <c r="E34" s="25" t="s">
        <v>725</v>
      </c>
      <c r="F34" s="782" t="s">
        <v>728</v>
      </c>
      <c r="G34" s="381"/>
    </row>
    <row r="35" spans="1:9" s="372" customFormat="1" ht="6">
      <c r="A35" s="377"/>
      <c r="B35" s="367"/>
      <c r="C35" s="368"/>
      <c r="D35" s="378"/>
      <c r="E35" s="374"/>
      <c r="F35" s="379"/>
      <c r="G35" s="380"/>
      <c r="I35" s="373"/>
    </row>
    <row r="36" spans="1:9" ht="27">
      <c r="A36" s="199"/>
      <c r="D36" s="26"/>
      <c r="E36" s="81" t="s">
        <v>243</v>
      </c>
      <c r="F36" s="640" t="s">
        <v>204</v>
      </c>
      <c r="G36" s="381"/>
    </row>
    <row r="37" spans="1:9" s="372" customFormat="1" ht="6">
      <c r="A37" s="366"/>
      <c r="B37" s="367"/>
      <c r="C37" s="368"/>
      <c r="D37" s="369"/>
      <c r="E37" s="370"/>
      <c r="F37" s="371"/>
      <c r="G37" s="369"/>
      <c r="I37" s="373"/>
    </row>
    <row r="38" spans="1:9" ht="27">
      <c r="B38" s="189"/>
      <c r="D38" s="24"/>
      <c r="E38" s="81" t="s">
        <v>731</v>
      </c>
      <c r="F38" s="349" t="s">
        <v>85</v>
      </c>
      <c r="G38" s="383"/>
      <c r="I38" s="19"/>
    </row>
    <row r="39" spans="1:9" s="372" customFormat="1" ht="6">
      <c r="A39" s="377"/>
      <c r="B39" s="367"/>
      <c r="C39" s="368"/>
      <c r="D39" s="378"/>
      <c r="E39" s="374"/>
      <c r="F39" s="379"/>
      <c r="G39" s="380"/>
      <c r="I39" s="373"/>
    </row>
    <row r="40" spans="1:9" ht="27">
      <c r="A40" s="201"/>
      <c r="B40" s="92"/>
      <c r="D40" s="33"/>
      <c r="E40" s="32" t="s">
        <v>547</v>
      </c>
      <c r="F40" s="329" t="s">
        <v>3259</v>
      </c>
      <c r="G40" s="381"/>
    </row>
    <row r="41" spans="1:9" ht="27">
      <c r="A41" s="201"/>
      <c r="B41" s="92"/>
      <c r="D41" s="33"/>
      <c r="E41" s="41" t="s">
        <v>548</v>
      </c>
      <c r="F41" s="329" t="s">
        <v>3260</v>
      </c>
      <c r="G41" s="381"/>
    </row>
    <row r="42" spans="1:9" ht="19.5">
      <c r="D42" s="24"/>
      <c r="E42" s="25"/>
      <c r="F42" s="445" t="s">
        <v>580</v>
      </c>
      <c r="G42" s="21"/>
    </row>
    <row r="43" spans="1:9" ht="27">
      <c r="A43" s="201"/>
      <c r="D43" s="21"/>
      <c r="E43" s="443" t="s">
        <v>87</v>
      </c>
      <c r="F43" s="449" t="s">
        <v>3261</v>
      </c>
      <c r="G43" s="381"/>
    </row>
    <row r="44" spans="1:9" ht="27">
      <c r="A44" s="201"/>
      <c r="B44" s="92"/>
      <c r="D44" s="33"/>
      <c r="E44" s="443" t="s">
        <v>88</v>
      </c>
      <c r="F44" s="449" t="s">
        <v>3262</v>
      </c>
      <c r="G44" s="381"/>
    </row>
    <row r="45" spans="1:9" ht="27">
      <c r="A45" s="201"/>
      <c r="B45" s="92"/>
      <c r="D45" s="33"/>
      <c r="E45" s="443" t="s">
        <v>581</v>
      </c>
      <c r="F45" s="449" t="s">
        <v>3263</v>
      </c>
      <c r="G45" s="381"/>
    </row>
    <row r="46" spans="1:9" ht="27">
      <c r="D46" s="24"/>
      <c r="E46" s="444" t="s">
        <v>582</v>
      </c>
      <c r="F46" s="449" t="s">
        <v>3264</v>
      </c>
      <c r="G46" s="383"/>
    </row>
    <row r="47" spans="1:9" ht="20.100000000000001" customHeight="1">
      <c r="A47" s="201"/>
      <c r="D47" s="21"/>
      <c r="F47" s="163"/>
      <c r="G47" s="27"/>
    </row>
    <row r="48" spans="1:9" ht="19.5">
      <c r="A48" s="201"/>
      <c r="B48" s="92"/>
      <c r="D48" s="33"/>
      <c r="E48" s="32"/>
      <c r="F48" s="164"/>
      <c r="G48" s="27"/>
    </row>
    <row r="49" spans="1:9" ht="19.5">
      <c r="A49" s="201"/>
      <c r="B49" s="92"/>
      <c r="D49" s="33"/>
      <c r="E49" s="32"/>
      <c r="F49" s="164"/>
      <c r="G49" s="27"/>
    </row>
    <row r="50" spans="1:9" ht="19.5">
      <c r="A50" s="201"/>
      <c r="B50" s="92"/>
      <c r="D50" s="33"/>
      <c r="E50" s="41"/>
      <c r="F50" s="164"/>
      <c r="G50" s="27"/>
    </row>
    <row r="51" spans="1:9" ht="19.5">
      <c r="A51" s="201"/>
      <c r="B51" s="92"/>
      <c r="D51" s="33"/>
      <c r="E51" s="32"/>
      <c r="F51" s="164"/>
      <c r="G51" s="27"/>
    </row>
    <row r="54" spans="1:9">
      <c r="E54" s="811"/>
      <c r="F54" s="811"/>
      <c r="G54" s="811"/>
      <c r="H54" s="811"/>
      <c r="I54" s="811"/>
    </row>
  </sheetData>
  <sheetProtection password="FA9C" sheet="1" objects="1" scenarios="1" formatColumns="0" formatRows="0"/>
  <dataConsolidate/>
  <mergeCells count="2">
    <mergeCell ref="E5:F5"/>
    <mergeCell ref="E54:I54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8:F51 F30 F40:F41 F18 F43:F46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6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8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C87"/>
  <sheetViews>
    <sheetView showGridLines="0" zoomScaleNormal="100" workbookViewId="0"/>
  </sheetViews>
  <sheetFormatPr defaultRowHeight="11.25"/>
  <cols>
    <col min="1" max="1" width="32.5703125" style="7" customWidth="1"/>
    <col min="2" max="2" width="9.140625" style="142"/>
    <col min="3" max="3" width="9.140625" style="145"/>
    <col min="4" max="4" width="26.5703125" style="145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8.28515625" style="82" hidden="1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3" width="47.855468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408"/>
    <col min="51" max="51" width="3.7109375" style="82" customWidth="1"/>
    <col min="52" max="52" width="20" style="82" customWidth="1"/>
    <col min="53" max="53" width="42.85546875" style="82" bestFit="1" customWidth="1"/>
    <col min="54" max="54" width="3.7109375" style="82" customWidth="1"/>
    <col min="55" max="55" width="55" style="82" customWidth="1"/>
    <col min="56" max="16384" width="9.140625" style="82"/>
  </cols>
  <sheetData>
    <row r="1" spans="1:55" s="141" customFormat="1" ht="43.5" customHeight="1">
      <c r="A1" s="148" t="s">
        <v>67</v>
      </c>
      <c r="B1" s="148" t="s">
        <v>362</v>
      </c>
      <c r="C1" s="148" t="s">
        <v>86</v>
      </c>
      <c r="D1" s="148" t="s">
        <v>83</v>
      </c>
      <c r="E1" s="148" t="s">
        <v>185</v>
      </c>
      <c r="F1" s="148" t="s">
        <v>225</v>
      </c>
      <c r="G1" s="148" t="s">
        <v>202</v>
      </c>
      <c r="H1" s="148" t="s">
        <v>206</v>
      </c>
      <c r="I1" s="148" t="s">
        <v>224</v>
      </c>
      <c r="J1" s="148" t="s">
        <v>241</v>
      </c>
      <c r="K1" s="148" t="s">
        <v>245</v>
      </c>
      <c r="L1" s="148"/>
      <c r="M1" s="148"/>
      <c r="N1" s="99" t="s">
        <v>281</v>
      </c>
      <c r="O1" s="148" t="s">
        <v>272</v>
      </c>
      <c r="P1" s="148" t="s">
        <v>296</v>
      </c>
      <c r="Q1" s="148" t="s">
        <v>340</v>
      </c>
      <c r="R1" s="148" t="s">
        <v>21</v>
      </c>
      <c r="S1" s="148" t="s">
        <v>29</v>
      </c>
      <c r="T1" s="161" t="s">
        <v>35</v>
      </c>
      <c r="U1" s="161" t="s">
        <v>40</v>
      </c>
      <c r="V1" s="458"/>
      <c r="W1" s="459" t="s">
        <v>325</v>
      </c>
      <c r="X1" s="407" t="s">
        <v>294</v>
      </c>
      <c r="Y1" s="407" t="s">
        <v>308</v>
      </c>
      <c r="Z1" s="148"/>
      <c r="AA1" s="207" t="s">
        <v>363</v>
      </c>
      <c r="AB1" s="207"/>
      <c r="AC1" s="207" t="s">
        <v>364</v>
      </c>
      <c r="AD1" s="207"/>
      <c r="AF1" s="161" t="s">
        <v>337</v>
      </c>
      <c r="AH1" s="148" t="s">
        <v>338</v>
      </c>
      <c r="AI1" s="148" t="s">
        <v>339</v>
      </c>
      <c r="AK1" s="148" t="s">
        <v>354</v>
      </c>
      <c r="AM1" s="148" t="s">
        <v>355</v>
      </c>
      <c r="AP1" s="148" t="s">
        <v>371</v>
      </c>
      <c r="AQ1" s="148" t="s">
        <v>370</v>
      </c>
      <c r="AS1" s="407" t="s">
        <v>376</v>
      </c>
      <c r="AU1" s="161" t="s">
        <v>384</v>
      </c>
      <c r="AW1" s="409" t="s">
        <v>549</v>
      </c>
      <c r="AX1" s="409" t="s">
        <v>550</v>
      </c>
      <c r="AZ1" s="989" t="s">
        <v>583</v>
      </c>
      <c r="BA1" s="989"/>
      <c r="BC1" s="639" t="s">
        <v>726</v>
      </c>
    </row>
    <row r="2" spans="1:55" ht="90">
      <c r="A2" s="6" t="s">
        <v>101</v>
      </c>
      <c r="B2" s="44">
        <v>2000</v>
      </c>
      <c r="C2" s="44">
        <v>2013</v>
      </c>
      <c r="D2" s="44" t="s">
        <v>84</v>
      </c>
      <c r="E2" s="143" t="s">
        <v>186</v>
      </c>
      <c r="F2" s="143" t="s">
        <v>226</v>
      </c>
      <c r="G2" s="143" t="s">
        <v>200</v>
      </c>
      <c r="H2" s="143" t="s">
        <v>204</v>
      </c>
      <c r="I2" s="143" t="s">
        <v>93</v>
      </c>
      <c r="J2" s="143" t="s">
        <v>242</v>
      </c>
      <c r="K2" s="144" t="s">
        <v>246</v>
      </c>
      <c r="L2" s="178" t="s">
        <v>246</v>
      </c>
      <c r="M2" s="144">
        <v>1</v>
      </c>
      <c r="N2" s="574" t="s">
        <v>285</v>
      </c>
      <c r="O2" s="45" t="s">
        <v>644</v>
      </c>
      <c r="P2" s="578" t="s">
        <v>42</v>
      </c>
      <c r="Q2" s="180" t="s">
        <v>3</v>
      </c>
      <c r="R2" s="183" t="s">
        <v>24</v>
      </c>
      <c r="S2" s="181" t="s">
        <v>26</v>
      </c>
      <c r="T2" s="182" t="s">
        <v>30</v>
      </c>
      <c r="U2" s="178" t="s">
        <v>36</v>
      </c>
      <c r="V2" s="741">
        <v>1</v>
      </c>
      <c r="W2" s="460"/>
      <c r="X2" s="461" t="s">
        <v>614</v>
      </c>
      <c r="Y2" s="44" t="s">
        <v>639</v>
      </c>
      <c r="Z2" s="160"/>
      <c r="AA2" s="44" t="s">
        <v>719</v>
      </c>
      <c r="AB2" s="209" t="s">
        <v>719</v>
      </c>
      <c r="AC2" s="44" t="s">
        <v>310</v>
      </c>
      <c r="AD2" s="209" t="s">
        <v>310</v>
      </c>
      <c r="AF2" s="45" t="s">
        <v>36</v>
      </c>
      <c r="AH2" s="143" t="s">
        <v>342</v>
      </c>
      <c r="AI2" s="143" t="s">
        <v>342</v>
      </c>
      <c r="AK2" s="143" t="s">
        <v>346</v>
      </c>
      <c r="AM2" s="143" t="s">
        <v>356</v>
      </c>
      <c r="AP2" s="736" t="s">
        <v>614</v>
      </c>
      <c r="AQ2" s="737" t="s">
        <v>772</v>
      </c>
      <c r="AS2" s="44" t="s">
        <v>374</v>
      </c>
      <c r="AU2" s="45" t="s">
        <v>377</v>
      </c>
      <c r="AW2" s="410" t="s">
        <v>551</v>
      </c>
      <c r="AX2" s="411" t="s">
        <v>551</v>
      </c>
      <c r="AZ2" s="446" t="s">
        <v>584</v>
      </c>
      <c r="BA2" s="447" t="s">
        <v>585</v>
      </c>
      <c r="BC2" s="633" t="s">
        <v>727</v>
      </c>
    </row>
    <row r="3" spans="1:55" ht="101.25">
      <c r="A3" s="6" t="s">
        <v>102</v>
      </c>
      <c r="B3" s="44">
        <v>2001</v>
      </c>
      <c r="C3" s="44">
        <v>2014</v>
      </c>
      <c r="D3" s="44" t="s">
        <v>85</v>
      </c>
      <c r="E3" s="143" t="s">
        <v>187</v>
      </c>
      <c r="F3" s="143" t="s">
        <v>227</v>
      </c>
      <c r="G3" s="143" t="s">
        <v>201</v>
      </c>
      <c r="H3" s="143" t="s">
        <v>205</v>
      </c>
      <c r="I3" s="143" t="s">
        <v>49</v>
      </c>
      <c r="J3" s="143" t="s">
        <v>282</v>
      </c>
      <c r="K3" s="144" t="s">
        <v>248</v>
      </c>
      <c r="L3" s="144" t="s">
        <v>248</v>
      </c>
      <c r="M3" s="144">
        <v>2</v>
      </c>
      <c r="N3" s="574" t="s">
        <v>259</v>
      </c>
      <c r="O3" s="45" t="s">
        <v>645</v>
      </c>
      <c r="P3" s="578" t="s">
        <v>43</v>
      </c>
      <c r="Q3" s="180" t="s">
        <v>301</v>
      </c>
      <c r="R3" s="179" t="s">
        <v>303</v>
      </c>
      <c r="S3" s="181" t="s">
        <v>27</v>
      </c>
      <c r="T3" s="182" t="s">
        <v>31</v>
      </c>
      <c r="U3" s="178" t="s">
        <v>37</v>
      </c>
      <c r="V3" s="741">
        <v>2</v>
      </c>
      <c r="W3" s="460"/>
      <c r="X3" s="461" t="s">
        <v>772</v>
      </c>
      <c r="Y3" s="44" t="s">
        <v>639</v>
      </c>
      <c r="Z3" s="160"/>
      <c r="AA3" s="44" t="s">
        <v>720</v>
      </c>
      <c r="AB3" s="209" t="s">
        <v>720</v>
      </c>
      <c r="AC3" s="44" t="s">
        <v>311</v>
      </c>
      <c r="AD3" s="209" t="s">
        <v>311</v>
      </c>
      <c r="AF3" s="45" t="s">
        <v>37</v>
      </c>
      <c r="AH3" s="143" t="s">
        <v>365</v>
      </c>
      <c r="AI3" s="143" t="s">
        <v>344</v>
      </c>
      <c r="AK3" s="143" t="s">
        <v>347</v>
      </c>
      <c r="AM3" s="143" t="s">
        <v>357</v>
      </c>
      <c r="AP3" s="736" t="s">
        <v>773</v>
      </c>
      <c r="AQ3" s="737" t="s">
        <v>615</v>
      </c>
      <c r="AS3" s="44" t="s">
        <v>375</v>
      </c>
      <c r="AU3" s="45" t="s">
        <v>378</v>
      </c>
      <c r="AW3" s="410" t="s">
        <v>552</v>
      </c>
      <c r="AX3" s="411" t="s">
        <v>552</v>
      </c>
      <c r="AZ3" s="146" t="s">
        <v>655</v>
      </c>
      <c r="BA3" s="179" t="s">
        <v>654</v>
      </c>
      <c r="BC3" s="633" t="s">
        <v>728</v>
      </c>
    </row>
    <row r="4" spans="1:55" ht="101.25">
      <c r="A4" s="6" t="s">
        <v>103</v>
      </c>
      <c r="B4" s="44">
        <v>2002</v>
      </c>
      <c r="C4" s="44">
        <v>2015</v>
      </c>
      <c r="E4" s="143" t="s">
        <v>188</v>
      </c>
      <c r="F4" s="143" t="s">
        <v>228</v>
      </c>
      <c r="H4" s="143" t="s">
        <v>2</v>
      </c>
      <c r="I4" s="143" t="s">
        <v>50</v>
      </c>
      <c r="J4" s="143" t="s">
        <v>283</v>
      </c>
      <c r="K4" s="144" t="s">
        <v>249</v>
      </c>
      <c r="L4" s="144" t="s">
        <v>249</v>
      </c>
      <c r="M4" s="144">
        <v>3</v>
      </c>
      <c r="N4" s="574" t="s">
        <v>286</v>
      </c>
      <c r="O4" s="143" t="s">
        <v>646</v>
      </c>
      <c r="Q4" s="180" t="s">
        <v>23</v>
      </c>
      <c r="R4" s="179" t="s">
        <v>472</v>
      </c>
      <c r="S4" s="181" t="s">
        <v>28</v>
      </c>
      <c r="T4" s="182" t="s">
        <v>32</v>
      </c>
      <c r="U4" s="178" t="s">
        <v>38</v>
      </c>
      <c r="V4" s="741">
        <v>3</v>
      </c>
      <c r="W4" s="460"/>
      <c r="X4" s="461" t="s">
        <v>763</v>
      </c>
      <c r="Y4" s="44" t="s">
        <v>639</v>
      </c>
      <c r="Z4" s="208"/>
      <c r="AC4" s="44" t="s">
        <v>312</v>
      </c>
      <c r="AD4" s="209" t="s">
        <v>312</v>
      </c>
      <c r="AF4" s="45" t="s">
        <v>38</v>
      </c>
      <c r="AH4" s="45" t="s">
        <v>368</v>
      </c>
      <c r="AK4" s="143" t="s">
        <v>348</v>
      </c>
      <c r="AM4" s="143" t="s">
        <v>358</v>
      </c>
      <c r="AP4" s="736" t="s">
        <v>772</v>
      </c>
      <c r="AQ4" s="737" t="s">
        <v>616</v>
      </c>
      <c r="AS4" s="44" t="s">
        <v>345</v>
      </c>
      <c r="AU4" s="45" t="s">
        <v>379</v>
      </c>
      <c r="AW4" s="410" t="s">
        <v>553</v>
      </c>
      <c r="AX4" s="411" t="s">
        <v>553</v>
      </c>
      <c r="AZ4" s="146" t="s">
        <v>665</v>
      </c>
      <c r="BA4" s="179" t="s">
        <v>664</v>
      </c>
      <c r="BC4" s="633" t="s">
        <v>729</v>
      </c>
    </row>
    <row r="5" spans="1:55" ht="33.75">
      <c r="A5" s="6" t="s">
        <v>104</v>
      </c>
      <c r="B5" s="44">
        <v>2003</v>
      </c>
      <c r="C5" s="44">
        <v>2016</v>
      </c>
      <c r="E5" s="143" t="s">
        <v>189</v>
      </c>
      <c r="F5" s="143" t="s">
        <v>229</v>
      </c>
      <c r="I5" s="143" t="s">
        <v>51</v>
      </c>
      <c r="K5" s="144" t="s">
        <v>247</v>
      </c>
      <c r="L5" s="144" t="s">
        <v>247</v>
      </c>
      <c r="M5" s="144">
        <v>4</v>
      </c>
      <c r="N5" s="575" t="s">
        <v>287</v>
      </c>
      <c r="O5" s="143" t="s">
        <v>647</v>
      </c>
      <c r="Q5" s="180" t="s">
        <v>302</v>
      </c>
      <c r="R5" s="179" t="s">
        <v>304</v>
      </c>
      <c r="T5" s="45" t="s">
        <v>33</v>
      </c>
      <c r="U5" s="178" t="s">
        <v>39</v>
      </c>
      <c r="V5" s="741">
        <v>4</v>
      </c>
      <c r="W5" s="460"/>
      <c r="X5" s="461" t="s">
        <v>615</v>
      </c>
      <c r="Y5" s="44" t="s">
        <v>663</v>
      </c>
      <c r="Z5" s="208">
        <v>1</v>
      </c>
      <c r="AF5" s="45" t="s">
        <v>327</v>
      </c>
      <c r="AH5" s="143" t="s">
        <v>366</v>
      </c>
      <c r="AK5" s="143" t="s">
        <v>349</v>
      </c>
      <c r="AM5" s="143" t="s">
        <v>359</v>
      </c>
      <c r="AP5" s="736" t="s">
        <v>615</v>
      </c>
      <c r="AQ5" s="737" t="s">
        <v>763</v>
      </c>
      <c r="AU5" s="45" t="s">
        <v>380</v>
      </c>
      <c r="AW5" s="410" t="s">
        <v>554</v>
      </c>
      <c r="AX5" s="411" t="s">
        <v>554</v>
      </c>
      <c r="AZ5" s="181" t="s">
        <v>666</v>
      </c>
      <c r="BA5" s="527" t="s">
        <v>672</v>
      </c>
      <c r="BC5" s="633" t="s">
        <v>730</v>
      </c>
    </row>
    <row r="6" spans="1:55" ht="45">
      <c r="A6" s="6" t="s">
        <v>105</v>
      </c>
      <c r="B6" s="44">
        <v>2004</v>
      </c>
      <c r="C6" s="44">
        <v>2017</v>
      </c>
      <c r="E6" s="143" t="s">
        <v>190</v>
      </c>
      <c r="F6" s="147"/>
      <c r="G6" s="148" t="s">
        <v>291</v>
      </c>
      <c r="H6" s="148" t="s">
        <v>258</v>
      </c>
      <c r="I6" s="143" t="s">
        <v>68</v>
      </c>
      <c r="J6" s="148" t="s">
        <v>264</v>
      </c>
      <c r="N6" s="575" t="s">
        <v>288</v>
      </c>
      <c r="O6" s="143" t="s">
        <v>648</v>
      </c>
      <c r="R6" s="179" t="s">
        <v>3</v>
      </c>
      <c r="T6" s="45" t="s">
        <v>34</v>
      </c>
      <c r="U6" s="178" t="s">
        <v>327</v>
      </c>
      <c r="V6" s="741">
        <v>5</v>
      </c>
      <c r="W6" s="460"/>
      <c r="X6" s="44" t="s">
        <v>616</v>
      </c>
      <c r="Y6" s="44" t="s">
        <v>673</v>
      </c>
      <c r="Z6" s="208"/>
      <c r="AA6" s="219"/>
      <c r="AH6" s="143" t="s">
        <v>367</v>
      </c>
      <c r="AK6" s="143" t="s">
        <v>350</v>
      </c>
      <c r="AM6" s="143" t="s">
        <v>360</v>
      </c>
      <c r="AP6" s="736" t="s">
        <v>616</v>
      </c>
      <c r="AQ6" s="737" t="s">
        <v>617</v>
      </c>
      <c r="AU6" s="220" t="s">
        <v>381</v>
      </c>
      <c r="AW6" s="410" t="s">
        <v>555</v>
      </c>
      <c r="AX6" s="411" t="s">
        <v>555</v>
      </c>
      <c r="AZ6" s="181" t="s">
        <v>667</v>
      </c>
      <c r="BA6" s="527" t="s">
        <v>677</v>
      </c>
    </row>
    <row r="7" spans="1:55" ht="33.75">
      <c r="A7" s="6" t="s">
        <v>106</v>
      </c>
      <c r="B7" s="44">
        <v>2005</v>
      </c>
      <c r="E7" s="143" t="s">
        <v>191</v>
      </c>
      <c r="F7" s="147"/>
      <c r="G7" s="143" t="s">
        <v>255</v>
      </c>
      <c r="H7" s="143" t="s">
        <v>257</v>
      </c>
      <c r="I7" s="143" t="s">
        <v>69</v>
      </c>
      <c r="J7" s="143" t="s">
        <v>284</v>
      </c>
      <c r="N7" s="576" t="s">
        <v>289</v>
      </c>
      <c r="O7" s="143" t="s">
        <v>649</v>
      </c>
      <c r="U7" s="178" t="s">
        <v>85</v>
      </c>
      <c r="V7" s="742" t="s">
        <v>69</v>
      </c>
      <c r="W7" s="460"/>
      <c r="X7" s="44" t="s">
        <v>617</v>
      </c>
      <c r="Y7" s="44" t="s">
        <v>663</v>
      </c>
      <c r="Z7" s="208"/>
      <c r="AA7" s="219"/>
      <c r="AH7" s="143" t="s">
        <v>343</v>
      </c>
      <c r="AK7" s="143" t="s">
        <v>351</v>
      </c>
      <c r="AM7" s="143" t="s">
        <v>361</v>
      </c>
      <c r="AP7" s="736" t="s">
        <v>763</v>
      </c>
      <c r="AQ7" s="737" t="s">
        <v>618</v>
      </c>
      <c r="AU7" s="220" t="s">
        <v>382</v>
      </c>
      <c r="AW7" s="410" t="s">
        <v>556</v>
      </c>
      <c r="AX7" s="411" t="s">
        <v>556</v>
      </c>
      <c r="AZ7" s="181" t="s">
        <v>685</v>
      </c>
      <c r="BA7" s="527" t="s">
        <v>686</v>
      </c>
    </row>
    <row r="8" spans="1:55" ht="33.75">
      <c r="A8" s="6" t="s">
        <v>107</v>
      </c>
      <c r="B8" s="44">
        <v>2006</v>
      </c>
      <c r="E8" s="143" t="s">
        <v>192</v>
      </c>
      <c r="F8" s="147"/>
      <c r="G8" s="143" t="s">
        <v>256</v>
      </c>
      <c r="H8" s="143" t="s">
        <v>263</v>
      </c>
      <c r="I8" s="143" t="s">
        <v>183</v>
      </c>
      <c r="J8" s="143" t="s">
        <v>280</v>
      </c>
      <c r="N8" s="577" t="s">
        <v>290</v>
      </c>
      <c r="O8" s="143" t="s">
        <v>650</v>
      </c>
      <c r="V8" s="742" t="s">
        <v>183</v>
      </c>
      <c r="W8" s="460"/>
      <c r="X8" s="44" t="s">
        <v>618</v>
      </c>
      <c r="Y8" s="44" t="s">
        <v>663</v>
      </c>
      <c r="Z8" s="208"/>
      <c r="AA8" s="219"/>
      <c r="AK8" s="143" t="s">
        <v>352</v>
      </c>
      <c r="AP8" s="736" t="s">
        <v>617</v>
      </c>
      <c r="AQ8" s="737" t="s">
        <v>621</v>
      </c>
      <c r="AU8" s="220" t="s">
        <v>383</v>
      </c>
      <c r="AW8" s="410" t="s">
        <v>557</v>
      </c>
      <c r="AX8" s="411" t="s">
        <v>557</v>
      </c>
      <c r="AZ8" s="146" t="s">
        <v>693</v>
      </c>
      <c r="BA8" s="179" t="s">
        <v>692</v>
      </c>
    </row>
    <row r="9" spans="1:55" ht="56.25">
      <c r="A9" s="6" t="s">
        <v>108</v>
      </c>
      <c r="B9" s="44">
        <v>2007</v>
      </c>
      <c r="E9" s="143" t="s">
        <v>193</v>
      </c>
      <c r="F9" s="147"/>
      <c r="G9" s="143" t="s">
        <v>263</v>
      </c>
      <c r="I9" s="143" t="s">
        <v>184</v>
      </c>
      <c r="O9" s="143" t="s">
        <v>651</v>
      </c>
      <c r="V9" s="742" t="s">
        <v>184</v>
      </c>
      <c r="W9" s="460"/>
      <c r="X9" s="44" t="s">
        <v>619</v>
      </c>
      <c r="Y9" s="44" t="s">
        <v>639</v>
      </c>
      <c r="Z9" s="208">
        <v>1</v>
      </c>
      <c r="AA9" s="219"/>
      <c r="AK9" s="143" t="s">
        <v>353</v>
      </c>
      <c r="AP9" s="736" t="s">
        <v>618</v>
      </c>
      <c r="AQ9" s="737" t="s">
        <v>620</v>
      </c>
      <c r="AW9" s="410" t="s">
        <v>558</v>
      </c>
      <c r="AX9" s="411" t="s">
        <v>558</v>
      </c>
      <c r="AZ9" s="146" t="s">
        <v>770</v>
      </c>
      <c r="BA9" s="179" t="s">
        <v>604</v>
      </c>
    </row>
    <row r="10" spans="1:55" ht="45">
      <c r="A10" s="6" t="s">
        <v>109</v>
      </c>
      <c r="B10" s="44">
        <v>2008</v>
      </c>
      <c r="E10" s="143" t="s">
        <v>194</v>
      </c>
      <c r="F10" s="147"/>
      <c r="I10" s="143" t="s">
        <v>208</v>
      </c>
      <c r="O10" s="143" t="s">
        <v>652</v>
      </c>
      <c r="V10" s="743" t="s">
        <v>208</v>
      </c>
      <c r="W10" s="740"/>
      <c r="X10" s="738" t="s">
        <v>620</v>
      </c>
      <c r="Y10" s="739" t="s">
        <v>687</v>
      </c>
      <c r="Z10" s="208"/>
      <c r="AP10" s="736" t="s">
        <v>621</v>
      </c>
      <c r="AQ10" s="737" t="s">
        <v>619</v>
      </c>
      <c r="AW10" s="410" t="s">
        <v>559</v>
      </c>
      <c r="AX10" s="411" t="s">
        <v>559</v>
      </c>
    </row>
    <row r="11" spans="1:55" ht="112.5">
      <c r="A11" s="6" t="s">
        <v>110</v>
      </c>
      <c r="B11" s="44">
        <v>2009</v>
      </c>
      <c r="E11" s="143" t="s">
        <v>195</v>
      </c>
      <c r="F11" s="147"/>
      <c r="I11" s="143" t="s">
        <v>209</v>
      </c>
      <c r="O11" s="45" t="s">
        <v>653</v>
      </c>
      <c r="V11" s="742" t="s">
        <v>209</v>
      </c>
      <c r="W11" s="462"/>
      <c r="X11" s="461" t="s">
        <v>621</v>
      </c>
      <c r="Y11" s="44" t="s">
        <v>675</v>
      </c>
      <c r="Z11" s="208"/>
      <c r="AP11" s="736" t="s">
        <v>620</v>
      </c>
      <c r="AQ11" s="527" t="s">
        <v>614</v>
      </c>
      <c r="AW11" s="410" t="s">
        <v>560</v>
      </c>
      <c r="AX11" s="411" t="s">
        <v>560</v>
      </c>
    </row>
    <row r="12" spans="1:55" ht="33.75">
      <c r="A12" s="6" t="s">
        <v>65</v>
      </c>
      <c r="B12" s="44">
        <v>2010</v>
      </c>
      <c r="E12" s="143" t="s">
        <v>196</v>
      </c>
      <c r="F12" s="147"/>
      <c r="G12" s="148" t="s">
        <v>292</v>
      </c>
      <c r="H12" s="148" t="s">
        <v>260</v>
      </c>
      <c r="I12" s="143" t="s">
        <v>210</v>
      </c>
      <c r="O12" s="45" t="s">
        <v>3</v>
      </c>
      <c r="V12" s="742" t="s">
        <v>210</v>
      </c>
      <c r="W12" s="181"/>
      <c r="X12" s="461" t="s">
        <v>766</v>
      </c>
      <c r="Y12" s="44" t="s">
        <v>639</v>
      </c>
      <c r="AP12" s="736" t="s">
        <v>619</v>
      </c>
      <c r="AW12" s="410" t="s">
        <v>209</v>
      </c>
      <c r="AX12" s="411" t="s">
        <v>209</v>
      </c>
    </row>
    <row r="13" spans="1:55" ht="22.5">
      <c r="A13" s="6" t="s">
        <v>111</v>
      </c>
      <c r="B13" s="44">
        <v>2011</v>
      </c>
      <c r="E13" s="143" t="s">
        <v>197</v>
      </c>
      <c r="F13" s="147"/>
      <c r="G13" s="143" t="s">
        <v>261</v>
      </c>
      <c r="H13" s="143" t="s">
        <v>262</v>
      </c>
      <c r="I13" s="143" t="s">
        <v>211</v>
      </c>
      <c r="V13" s="742" t="s">
        <v>211</v>
      </c>
      <c r="W13" s="181"/>
      <c r="X13" s="181"/>
      <c r="Y13" s="181"/>
      <c r="AW13" s="410" t="s">
        <v>210</v>
      </c>
      <c r="AX13" s="411" t="s">
        <v>210</v>
      </c>
    </row>
    <row r="14" spans="1:55" ht="45">
      <c r="A14" s="6" t="s">
        <v>66</v>
      </c>
      <c r="B14" s="44">
        <v>2012</v>
      </c>
      <c r="G14" s="143" t="s">
        <v>263</v>
      </c>
      <c r="H14" s="143" t="s">
        <v>263</v>
      </c>
      <c r="I14" s="143" t="s">
        <v>212</v>
      </c>
      <c r="N14" s="99" t="s">
        <v>316</v>
      </c>
      <c r="V14" s="741">
        <v>13</v>
      </c>
      <c r="W14" s="460"/>
      <c r="X14" s="461" t="s">
        <v>773</v>
      </c>
      <c r="Y14" s="44" t="s">
        <v>639</v>
      </c>
      <c r="AW14" s="410" t="s">
        <v>211</v>
      </c>
      <c r="AX14" s="411" t="s">
        <v>211</v>
      </c>
    </row>
    <row r="15" spans="1:55" ht="63.75">
      <c r="A15" s="6" t="s">
        <v>441</v>
      </c>
      <c r="B15" s="44">
        <v>2013</v>
      </c>
      <c r="I15" s="143" t="s">
        <v>213</v>
      </c>
      <c r="N15" s="177" t="s">
        <v>324</v>
      </c>
      <c r="X15" s="218"/>
      <c r="AW15" s="410" t="s">
        <v>212</v>
      </c>
      <c r="AX15" s="411" t="s">
        <v>212</v>
      </c>
    </row>
    <row r="16" spans="1:55" ht="21" customHeight="1">
      <c r="A16" s="6" t="s">
        <v>112</v>
      </c>
      <c r="B16" s="44">
        <v>2014</v>
      </c>
      <c r="I16" s="143" t="s">
        <v>214</v>
      </c>
      <c r="N16" s="177" t="s">
        <v>323</v>
      </c>
      <c r="AW16" s="410" t="s">
        <v>213</v>
      </c>
      <c r="AX16" s="411" t="s">
        <v>213</v>
      </c>
    </row>
    <row r="17" spans="1:50" ht="21" customHeight="1">
      <c r="A17" s="6" t="s">
        <v>113</v>
      </c>
      <c r="B17" s="44">
        <v>2015</v>
      </c>
      <c r="I17" s="143" t="s">
        <v>215</v>
      </c>
      <c r="N17" s="177" t="s">
        <v>322</v>
      </c>
      <c r="X17" s="218"/>
      <c r="AW17" s="410" t="s">
        <v>214</v>
      </c>
      <c r="AX17" s="411" t="s">
        <v>214</v>
      </c>
    </row>
    <row r="18" spans="1:50" ht="21" customHeight="1">
      <c r="A18" s="6" t="s">
        <v>114</v>
      </c>
      <c r="B18" s="44">
        <v>2016</v>
      </c>
      <c r="I18" s="143" t="s">
        <v>216</v>
      </c>
      <c r="N18" s="177" t="s">
        <v>321</v>
      </c>
      <c r="X18" s="218"/>
      <c r="AW18" s="410" t="s">
        <v>215</v>
      </c>
      <c r="AX18" s="411" t="s">
        <v>215</v>
      </c>
    </row>
    <row r="19" spans="1:50" ht="21" customHeight="1">
      <c r="A19" s="6" t="s">
        <v>115</v>
      </c>
      <c r="B19" s="44">
        <v>2017</v>
      </c>
      <c r="I19" s="143" t="s">
        <v>217</v>
      </c>
      <c r="N19" s="177" t="s">
        <v>320</v>
      </c>
      <c r="X19" s="218"/>
      <c r="AW19" s="410" t="s">
        <v>216</v>
      </c>
      <c r="AX19" s="411" t="s">
        <v>216</v>
      </c>
    </row>
    <row r="20" spans="1:50" ht="21" customHeight="1">
      <c r="A20" s="6" t="s">
        <v>116</v>
      </c>
      <c r="B20" s="44">
        <v>2018</v>
      </c>
      <c r="I20" s="143" t="s">
        <v>218</v>
      </c>
      <c r="N20" s="177" t="s">
        <v>319</v>
      </c>
      <c r="AW20" s="410" t="s">
        <v>217</v>
      </c>
      <c r="AX20" s="411" t="s">
        <v>217</v>
      </c>
    </row>
    <row r="21" spans="1:50" ht="21" customHeight="1">
      <c r="A21" s="6" t="s">
        <v>117</v>
      </c>
      <c r="B21" s="44">
        <v>2019</v>
      </c>
      <c r="I21" s="143" t="s">
        <v>219</v>
      </c>
      <c r="N21" s="177" t="s">
        <v>318</v>
      </c>
      <c r="AW21" s="410" t="s">
        <v>218</v>
      </c>
      <c r="AX21" s="411" t="s">
        <v>218</v>
      </c>
    </row>
    <row r="22" spans="1:50" ht="21" customHeight="1">
      <c r="A22" s="6" t="s">
        <v>118</v>
      </c>
      <c r="B22" s="44">
        <v>2020</v>
      </c>
      <c r="N22" s="177" t="s">
        <v>317</v>
      </c>
      <c r="AW22" s="410" t="s">
        <v>219</v>
      </c>
      <c r="AX22" s="411" t="s">
        <v>219</v>
      </c>
    </row>
    <row r="23" spans="1:50" ht="21" customHeight="1">
      <c r="A23" s="6" t="s">
        <v>119</v>
      </c>
      <c r="B23" s="44">
        <v>2021</v>
      </c>
      <c r="AW23" s="410" t="s">
        <v>561</v>
      </c>
      <c r="AX23" s="411" t="s">
        <v>561</v>
      </c>
    </row>
    <row r="24" spans="1:50" ht="21" customHeight="1">
      <c r="A24" s="6" t="s">
        <v>120</v>
      </c>
      <c r="B24" s="44">
        <v>2022</v>
      </c>
      <c r="AW24" s="410" t="s">
        <v>562</v>
      </c>
      <c r="AX24" s="411" t="s">
        <v>562</v>
      </c>
    </row>
    <row r="25" spans="1:50">
      <c r="A25" s="6" t="s">
        <v>121</v>
      </c>
      <c r="B25" s="44">
        <v>2023</v>
      </c>
      <c r="AW25" s="410" t="s">
        <v>563</v>
      </c>
      <c r="AX25" s="411" t="s">
        <v>563</v>
      </c>
    </row>
    <row r="26" spans="1:50">
      <c r="A26" s="6" t="s">
        <v>122</v>
      </c>
      <c r="B26" s="44">
        <v>2024</v>
      </c>
      <c r="AX26" s="411" t="s">
        <v>564</v>
      </c>
    </row>
    <row r="27" spans="1:50">
      <c r="A27" s="6" t="s">
        <v>123</v>
      </c>
      <c r="B27" s="44">
        <v>2025</v>
      </c>
      <c r="AX27" s="411" t="s">
        <v>565</v>
      </c>
    </row>
    <row r="28" spans="1:50">
      <c r="A28" s="6" t="s">
        <v>124</v>
      </c>
      <c r="D28" s="270"/>
      <c r="E28" s="271"/>
      <c r="F28" s="271"/>
      <c r="H28" s="272" t="s">
        <v>408</v>
      </c>
      <c r="AX28" s="411" t="s">
        <v>566</v>
      </c>
    </row>
    <row r="29" spans="1:50">
      <c r="A29" s="6" t="s">
        <v>125</v>
      </c>
      <c r="D29" s="273" t="s">
        <v>409</v>
      </c>
      <c r="E29" s="274" t="str">
        <f>IF(periodStart = "","", periodStart)</f>
        <v>01.01.2019</v>
      </c>
      <c r="F29" s="274" t="str">
        <f>IF(periodEnd = "","", periodEnd)</f>
        <v>31.12.2020</v>
      </c>
      <c r="H29" s="275" t="s">
        <v>3317</v>
      </c>
      <c r="AX29" s="411" t="s">
        <v>567</v>
      </c>
    </row>
    <row r="30" spans="1:50">
      <c r="A30" s="6" t="s">
        <v>126</v>
      </c>
      <c r="D30" s="276"/>
      <c r="E30" s="277"/>
      <c r="F30" s="277"/>
      <c r="AX30" s="411" t="s">
        <v>568</v>
      </c>
    </row>
    <row r="31" spans="1:50" ht="12.75">
      <c r="A31" s="6" t="s">
        <v>127</v>
      </c>
      <c r="D31" s="270"/>
      <c r="E31" s="271"/>
      <c r="F31" s="271"/>
      <c r="H31" s="278"/>
      <c r="AX31" s="411" t="s">
        <v>569</v>
      </c>
    </row>
    <row r="32" spans="1:50">
      <c r="A32" s="6" t="s">
        <v>128</v>
      </c>
      <c r="D32" s="273" t="s">
        <v>410</v>
      </c>
      <c r="E32" s="279"/>
      <c r="F32" s="279"/>
      <c r="H32" s="280" t="s">
        <v>411</v>
      </c>
      <c r="O32" s="82" t="s">
        <v>644</v>
      </c>
      <c r="AX32" s="411" t="s">
        <v>570</v>
      </c>
    </row>
    <row r="33" spans="1:50">
      <c r="A33" s="6" t="s">
        <v>129</v>
      </c>
      <c r="O33" s="82" t="s">
        <v>645</v>
      </c>
      <c r="AX33" s="411" t="s">
        <v>571</v>
      </c>
    </row>
    <row r="34" spans="1:50">
      <c r="A34" s="6" t="s">
        <v>130</v>
      </c>
      <c r="O34" s="82" t="s">
        <v>646</v>
      </c>
      <c r="AX34" s="411" t="s">
        <v>572</v>
      </c>
    </row>
    <row r="35" spans="1:50">
      <c r="A35" s="6" t="s">
        <v>131</v>
      </c>
      <c r="O35" s="82" t="s">
        <v>647</v>
      </c>
      <c r="AX35" s="411" t="s">
        <v>573</v>
      </c>
    </row>
    <row r="36" spans="1:50">
      <c r="A36" s="6" t="s">
        <v>95</v>
      </c>
      <c r="O36" s="82" t="s">
        <v>648</v>
      </c>
      <c r="AX36" s="411" t="s">
        <v>574</v>
      </c>
    </row>
    <row r="37" spans="1:50">
      <c r="A37" s="6" t="s">
        <v>96</v>
      </c>
      <c r="O37" s="82" t="s">
        <v>649</v>
      </c>
      <c r="AX37" s="411" t="s">
        <v>575</v>
      </c>
    </row>
    <row r="38" spans="1:50">
      <c r="A38" s="6" t="s">
        <v>97</v>
      </c>
      <c r="O38" s="82" t="s">
        <v>650</v>
      </c>
      <c r="AX38" s="411" t="s">
        <v>576</v>
      </c>
    </row>
    <row r="39" spans="1:50">
      <c r="A39" s="6" t="s">
        <v>98</v>
      </c>
      <c r="O39" s="82" t="s">
        <v>651</v>
      </c>
      <c r="AX39" s="411" t="s">
        <v>524</v>
      </c>
    </row>
    <row r="40" spans="1:50">
      <c r="A40" s="6" t="s">
        <v>99</v>
      </c>
      <c r="O40" s="82" t="s">
        <v>652</v>
      </c>
      <c r="AX40" s="411" t="s">
        <v>525</v>
      </c>
    </row>
    <row r="41" spans="1:50">
      <c r="A41" s="6" t="s">
        <v>100</v>
      </c>
      <c r="O41" s="82" t="s">
        <v>653</v>
      </c>
      <c r="AX41" s="411" t="s">
        <v>526</v>
      </c>
    </row>
    <row r="42" spans="1:50">
      <c r="A42" s="6" t="s">
        <v>132</v>
      </c>
      <c r="AX42" s="411" t="s">
        <v>527</v>
      </c>
    </row>
    <row r="43" spans="1:50">
      <c r="A43" s="6" t="s">
        <v>133</v>
      </c>
      <c r="AX43" s="411" t="s">
        <v>528</v>
      </c>
    </row>
    <row r="44" spans="1:50">
      <c r="A44" s="6" t="s">
        <v>134</v>
      </c>
      <c r="AX44" s="411" t="s">
        <v>529</v>
      </c>
    </row>
    <row r="45" spans="1:50">
      <c r="A45" s="6" t="s">
        <v>135</v>
      </c>
      <c r="AX45" s="411" t="s">
        <v>530</v>
      </c>
    </row>
    <row r="46" spans="1:50">
      <c r="A46" s="6" t="s">
        <v>136</v>
      </c>
      <c r="AX46" s="411" t="s">
        <v>531</v>
      </c>
    </row>
    <row r="47" spans="1:50">
      <c r="A47" s="6" t="s">
        <v>157</v>
      </c>
      <c r="AX47" s="411" t="s">
        <v>532</v>
      </c>
    </row>
    <row r="48" spans="1:50">
      <c r="A48" s="6" t="s">
        <v>158</v>
      </c>
      <c r="AX48" s="411" t="s">
        <v>533</v>
      </c>
    </row>
    <row r="49" spans="1:50">
      <c r="A49" s="6" t="s">
        <v>159</v>
      </c>
      <c r="AX49" s="411" t="s">
        <v>534</v>
      </c>
    </row>
    <row r="50" spans="1:50">
      <c r="A50" s="6" t="s">
        <v>137</v>
      </c>
      <c r="AX50" s="411" t="s">
        <v>535</v>
      </c>
    </row>
    <row r="51" spans="1:50">
      <c r="A51" s="6" t="s">
        <v>138</v>
      </c>
      <c r="AX51" s="411" t="s">
        <v>536</v>
      </c>
    </row>
    <row r="52" spans="1:50">
      <c r="A52" s="6" t="s">
        <v>139</v>
      </c>
      <c r="AX52" s="411" t="s">
        <v>537</v>
      </c>
    </row>
    <row r="53" spans="1:50">
      <c r="A53" s="6" t="s">
        <v>140</v>
      </c>
      <c r="AX53" s="411" t="s">
        <v>538</v>
      </c>
    </row>
    <row r="54" spans="1:50">
      <c r="A54" s="6" t="s">
        <v>141</v>
      </c>
      <c r="AX54" s="411" t="s">
        <v>539</v>
      </c>
    </row>
    <row r="55" spans="1:50">
      <c r="A55" s="6" t="s">
        <v>142</v>
      </c>
      <c r="AX55" s="411" t="s">
        <v>540</v>
      </c>
    </row>
    <row r="56" spans="1:50">
      <c r="A56" s="6" t="s">
        <v>143</v>
      </c>
      <c r="AX56" s="411" t="s">
        <v>541</v>
      </c>
    </row>
    <row r="57" spans="1:50">
      <c r="A57" s="6" t="s">
        <v>388</v>
      </c>
      <c r="AX57" s="411" t="s">
        <v>542</v>
      </c>
    </row>
    <row r="58" spans="1:50">
      <c r="A58" s="6" t="s">
        <v>144</v>
      </c>
      <c r="AX58" s="411" t="s">
        <v>543</v>
      </c>
    </row>
    <row r="59" spans="1:50">
      <c r="A59" s="6" t="s">
        <v>145</v>
      </c>
      <c r="AX59" s="411" t="s">
        <v>544</v>
      </c>
    </row>
    <row r="60" spans="1:50">
      <c r="A60" s="6" t="s">
        <v>146</v>
      </c>
      <c r="AX60" s="411" t="s">
        <v>545</v>
      </c>
    </row>
    <row r="61" spans="1:50">
      <c r="A61" s="6" t="s">
        <v>147</v>
      </c>
      <c r="AX61" s="411" t="s">
        <v>546</v>
      </c>
    </row>
    <row r="62" spans="1:50">
      <c r="A62" s="6" t="s">
        <v>90</v>
      </c>
    </row>
    <row r="63" spans="1:50">
      <c r="A63" s="6" t="s">
        <v>148</v>
      </c>
    </row>
    <row r="64" spans="1:50">
      <c r="A64" s="6" t="s">
        <v>149</v>
      </c>
    </row>
    <row r="65" spans="1:1">
      <c r="A65" s="6" t="s">
        <v>150</v>
      </c>
    </row>
    <row r="66" spans="1:1">
      <c r="A66" s="6" t="s">
        <v>151</v>
      </c>
    </row>
    <row r="67" spans="1:1">
      <c r="A67" s="6" t="s">
        <v>152</v>
      </c>
    </row>
    <row r="68" spans="1:1">
      <c r="A68" s="6" t="s">
        <v>153</v>
      </c>
    </row>
    <row r="69" spans="1:1">
      <c r="A69" s="6" t="s">
        <v>154</v>
      </c>
    </row>
    <row r="70" spans="1:1">
      <c r="A70" s="6" t="s">
        <v>155</v>
      </c>
    </row>
    <row r="71" spans="1:1">
      <c r="A71" s="6" t="s">
        <v>156</v>
      </c>
    </row>
    <row r="72" spans="1:1">
      <c r="A72" s="6" t="s">
        <v>160</v>
      </c>
    </row>
    <row r="73" spans="1:1">
      <c r="A73" s="6" t="s">
        <v>161</v>
      </c>
    </row>
    <row r="74" spans="1:1">
      <c r="A74" s="6" t="s">
        <v>162</v>
      </c>
    </row>
    <row r="75" spans="1:1">
      <c r="A75" s="6" t="s">
        <v>163</v>
      </c>
    </row>
    <row r="76" spans="1:1">
      <c r="A76" s="6" t="s">
        <v>164</v>
      </c>
    </row>
    <row r="77" spans="1:1">
      <c r="A77" s="6" t="s">
        <v>165</v>
      </c>
    </row>
    <row r="78" spans="1:1">
      <c r="A78" s="6" t="s">
        <v>166</v>
      </c>
    </row>
    <row r="79" spans="1:1">
      <c r="A79" s="6" t="s">
        <v>94</v>
      </c>
    </row>
    <row r="80" spans="1:1">
      <c r="A80" s="6" t="s">
        <v>167</v>
      </c>
    </row>
    <row r="81" spans="1:1">
      <c r="A81" s="6" t="s">
        <v>168</v>
      </c>
    </row>
    <row r="82" spans="1:1">
      <c r="A82" s="6" t="s">
        <v>169</v>
      </c>
    </row>
    <row r="83" spans="1:1">
      <c r="A83" s="6" t="s">
        <v>44</v>
      </c>
    </row>
    <row r="84" spans="1:1">
      <c r="A84" s="6" t="s">
        <v>45</v>
      </c>
    </row>
    <row r="85" spans="1:1">
      <c r="A85" s="6" t="s">
        <v>46</v>
      </c>
    </row>
    <row r="86" spans="1:1">
      <c r="A86" s="6" t="s">
        <v>47</v>
      </c>
    </row>
    <row r="87" spans="1:1">
      <c r="A87" s="6" t="s">
        <v>48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56"/>
  <sheetViews>
    <sheetView showGridLines="0" workbookViewId="0"/>
  </sheetViews>
  <sheetFormatPr defaultRowHeight="11.25"/>
  <sheetData>
    <row r="1" spans="1:1">
      <c r="A1" s="736">
        <f>IF('Форма 4.2.1 | Т-ТЭ | &gt;=25МВт'!$O$22="",1,0)</f>
        <v>1</v>
      </c>
    </row>
    <row r="2" spans="1:1">
      <c r="A2" s="736">
        <f>IF('Форма 4.2.1 | Т-ТЭ | &gt;=25МВт'!$O$23="",1,0)</f>
        <v>1</v>
      </c>
    </row>
    <row r="3" spans="1:1">
      <c r="A3" s="736">
        <f>IF('Форма 4.2.1 | Т-ТЭ | &gt;=25МВт'!$M$24="",1,0)</f>
        <v>1</v>
      </c>
    </row>
    <row r="4" spans="1:1">
      <c r="A4" s="736">
        <f>IF('Форма 4.2.1 | Т-ТЭ | &gt;=25МВт'!$R$24="",1,0)</f>
        <v>1</v>
      </c>
    </row>
    <row r="5" spans="1:1">
      <c r="A5" s="736">
        <f>IF('Форма 4.2.1 | Т-ТЭ | &gt;=25МВт'!$T$24="",1,0)</f>
        <v>1</v>
      </c>
    </row>
    <row r="6" spans="1:1">
      <c r="A6" s="736">
        <f>IF('Форма 4.2.1 | Т-ТЭ | &gt;=25МВт'!$S$24="",1,0)</f>
        <v>0</v>
      </c>
    </row>
    <row r="7" spans="1:1">
      <c r="A7" s="736">
        <f>IF('Форма 4.2.1 | Т-ТЭ | &gt;=25МВт'!$U$24="",1,0)</f>
        <v>0</v>
      </c>
    </row>
    <row r="8" spans="1:1">
      <c r="A8" s="736">
        <f>IF('Форма 4.2.1 | Т-ТЭ | ТСО'!$O$22="",1,0)</f>
        <v>1</v>
      </c>
    </row>
    <row r="9" spans="1:1">
      <c r="A9" s="736">
        <f>IF('Форма 4.2.1 | Т-ТЭ | ТСО'!$O$23="",1,0)</f>
        <v>1</v>
      </c>
    </row>
    <row r="10" spans="1:1">
      <c r="A10" s="736">
        <f>IF('Форма 4.2.1 | Т-ТЭ | ТСО'!$M$24="",1,0)</f>
        <v>1</v>
      </c>
    </row>
    <row r="11" spans="1:1">
      <c r="A11" s="736">
        <f>IF('Форма 4.2.1 | Т-ТЭ | ТСО'!$R$24="",1,0)</f>
        <v>1</v>
      </c>
    </row>
    <row r="12" spans="1:1">
      <c r="A12" s="736">
        <f>IF('Форма 4.2.1 | Т-ТЭ | ТСО'!$T$24="",1,0)</f>
        <v>1</v>
      </c>
    </row>
    <row r="13" spans="1:1">
      <c r="A13" s="736">
        <f>IF('Форма 4.2.1 | Т-ТЭ | ТСО'!$S$24="",1,0)</f>
        <v>0</v>
      </c>
    </row>
    <row r="14" spans="1:1">
      <c r="A14" s="736">
        <f>IF('Форма 4.2.1 | Т-ТЭ | ТСО'!$U$24="",1,0)</f>
        <v>0</v>
      </c>
    </row>
    <row r="15" spans="1:1">
      <c r="A15" s="736">
        <f>IF('Форма 4.2.1 | Т-ТЭ | потр'!$O$22="",1,0)</f>
        <v>0</v>
      </c>
    </row>
    <row r="16" spans="1:1">
      <c r="A16" s="736">
        <f>IF('Форма 4.2.1 | Т-ТЭ | потр'!$O$23="",1,0)</f>
        <v>0</v>
      </c>
    </row>
    <row r="17" spans="1:1">
      <c r="A17" s="736">
        <f>IF('Форма 4.2.1 | Т-ТЭ | потр'!$M$24="",1,0)</f>
        <v>0</v>
      </c>
    </row>
    <row r="18" spans="1:1">
      <c r="A18" s="736">
        <f>IF('Форма 4.2.1 | Т-ТЭ | потр'!$R$24="",1,0)</f>
        <v>0</v>
      </c>
    </row>
    <row r="19" spans="1:1">
      <c r="A19" s="736">
        <f>IF('Форма 4.2.1 | Т-ТЭ | потр'!$T$24="",1,0)</f>
        <v>0</v>
      </c>
    </row>
    <row r="20" spans="1:1">
      <c r="A20" s="736">
        <f>IF('Форма 4.2.1 | Т-ТЭ | потр'!$S$24="",1,0)</f>
        <v>0</v>
      </c>
    </row>
    <row r="21" spans="1:1">
      <c r="A21" s="736">
        <f>IF('Форма 4.2.1 | Т-ТЭ | потр'!$U$24="",1,0)</f>
        <v>0</v>
      </c>
    </row>
    <row r="22" spans="1:1">
      <c r="A22" s="736">
        <f>IF('Форма 4.2.1 | Т-ТЭ | предел'!$O$24="",1,0)</f>
        <v>1</v>
      </c>
    </row>
    <row r="23" spans="1:1">
      <c r="A23" s="736">
        <f>IF('Форма 4.2.1 | Т-ТЭ | предел'!$O$25="",1,0)</f>
        <v>1</v>
      </c>
    </row>
    <row r="24" spans="1:1">
      <c r="A24" s="736">
        <f>IF('Форма 4.2.1 | Т-ТЭ | предел'!$M$26="",1,0)</f>
        <v>1</v>
      </c>
    </row>
    <row r="25" spans="1:1">
      <c r="A25" s="736">
        <f>IF('Форма 4.2.1 | Т-ТЭ | предел'!$R$26="",1,0)</f>
        <v>1</v>
      </c>
    </row>
    <row r="26" spans="1:1">
      <c r="A26" s="736">
        <f>IF('Форма 4.2.1 | Т-ТЭ | предел'!$T$26="",1,0)</f>
        <v>1</v>
      </c>
    </row>
    <row r="27" spans="1:1">
      <c r="A27" s="736">
        <f>IF('Форма 4.2.1 | Т-ТЭ | предел'!$O$7="",1,0)</f>
        <v>0</v>
      </c>
    </row>
    <row r="28" spans="1:1">
      <c r="A28" s="736">
        <f>IF('Форма 4.2.1 | Т-ТЭ | предел'!$S$26="",1,0)</f>
        <v>0</v>
      </c>
    </row>
    <row r="29" spans="1:1">
      <c r="A29" s="736">
        <f>IF('Форма 4.2.1 | Т-ТЭ | предел'!$U$26="",1,0)</f>
        <v>0</v>
      </c>
    </row>
    <row r="30" spans="1:1">
      <c r="A30" s="736">
        <f>IF('Форма 4.2.1 | Т-ТЭ | индикат'!$O$7="",1,0)</f>
        <v>1</v>
      </c>
    </row>
    <row r="31" spans="1:1">
      <c r="A31" s="736">
        <f>IF('Форма 4.2.1 | Т-ТЭ | индикат'!$O$24="",1,0)</f>
        <v>1</v>
      </c>
    </row>
    <row r="32" spans="1:1">
      <c r="A32" s="736">
        <f>IF('Форма 4.2.1 | Т-ТЭ | индикат'!$O$25="",1,0)</f>
        <v>1</v>
      </c>
    </row>
    <row r="33" spans="1:1">
      <c r="A33" s="736">
        <f>IF('Форма 4.2.1 | Т-ТЭ | индикат'!$M$26="",1,0)</f>
        <v>1</v>
      </c>
    </row>
    <row r="34" spans="1:1">
      <c r="A34" s="736">
        <f>IF('Форма 4.2.1 | Т-ТЭ | индикат'!$R$26="",1,0)</f>
        <v>1</v>
      </c>
    </row>
    <row r="35" spans="1:1">
      <c r="A35" s="736">
        <f>IF('Форма 4.2.1 | Т-ТЭ | индикат'!$T$26="",1,0)</f>
        <v>1</v>
      </c>
    </row>
    <row r="36" spans="1:1">
      <c r="A36" s="736">
        <f>IF('Форма 4.2.1 | Т-ТЭ | индикат'!$S$26="",1,0)</f>
        <v>0</v>
      </c>
    </row>
    <row r="37" spans="1:1">
      <c r="A37" s="736">
        <f>IF('Форма 4.2.1 | Т-ТЭ | индикат'!$U$26="",1,0)</f>
        <v>0</v>
      </c>
    </row>
    <row r="38" spans="1:1">
      <c r="A38" s="736">
        <f>IF('Форма 4.2.1 | Резерв мощности'!$O$22="",1,0)</f>
        <v>1</v>
      </c>
    </row>
    <row r="39" spans="1:1">
      <c r="A39" s="736">
        <f>IF('Форма 4.2.1 | Резерв мощности'!$O$23="",1,0)</f>
        <v>1</v>
      </c>
    </row>
    <row r="40" spans="1:1">
      <c r="A40" s="736">
        <f>IF('Форма 4.2.1 | Резерв мощности'!$M$24="",1,0)</f>
        <v>1</v>
      </c>
    </row>
    <row r="41" spans="1:1">
      <c r="A41" s="736">
        <f>IF('Форма 4.2.1 | Резерв мощности'!$O$24="",1,0)</f>
        <v>1</v>
      </c>
    </row>
    <row r="42" spans="1:1">
      <c r="A42" s="736">
        <f>IF('Форма 4.2.1 | Резерв мощности'!$R$24="",1,0)</f>
        <v>1</v>
      </c>
    </row>
    <row r="43" spans="1:1">
      <c r="A43" s="736">
        <f>IF('Форма 4.2.1 | Резерв мощности'!$T$24="",1,0)</f>
        <v>1</v>
      </c>
    </row>
    <row r="44" spans="1:1">
      <c r="A44" s="736">
        <f>IF('Форма 4.2.1 | Резерв мощности'!$S$24="",1,0)</f>
        <v>0</v>
      </c>
    </row>
    <row r="45" spans="1:1">
      <c r="A45" s="736">
        <f>IF('Форма 4.2.1 | Резерв мощности'!$U$24="",1,0)</f>
        <v>0</v>
      </c>
    </row>
    <row r="46" spans="1:1">
      <c r="A46" s="736">
        <f>IF('Форма 4.2.2 | Т-ТН'!$O$23="",1,0)</f>
        <v>1</v>
      </c>
    </row>
    <row r="47" spans="1:1">
      <c r="A47" s="736">
        <f>IF('Форма 4.2.2 | Т-ТН'!$M$24="",1,0)</f>
        <v>1</v>
      </c>
    </row>
    <row r="48" spans="1:1">
      <c r="A48" s="736">
        <f>IF('Форма 4.2.2 | Т-ТН'!$R$24="",1,0)</f>
        <v>1</v>
      </c>
    </row>
    <row r="49" spans="1:1">
      <c r="A49" s="736">
        <f>IF('Форма 4.2.2 | Т-ТН'!$T$24="",1,0)</f>
        <v>1</v>
      </c>
    </row>
    <row r="50" spans="1:1">
      <c r="A50" s="736">
        <f>IF('Форма 4.2.2 | Т-ТН'!$S$24="",1,0)</f>
        <v>0</v>
      </c>
    </row>
    <row r="51" spans="1:1">
      <c r="A51" s="736">
        <f>IF('Форма 4.2.2 | Т-ТН'!$U$24="",1,0)</f>
        <v>0</v>
      </c>
    </row>
    <row r="52" spans="1:1">
      <c r="A52" s="736">
        <f>IF('Форма 4.2.2 | Т-передача ТЭ'!$O$23="",1,0)</f>
        <v>1</v>
      </c>
    </row>
    <row r="53" spans="1:1">
      <c r="A53" s="736">
        <f>IF('Форма 4.2.2 | Т-передача ТЭ'!$M$24="",1,0)</f>
        <v>1</v>
      </c>
    </row>
    <row r="54" spans="1:1">
      <c r="A54" s="736">
        <f>IF('Форма 4.2.2 | Т-передача ТЭ'!$R$24="",1,0)</f>
        <v>1</v>
      </c>
    </row>
    <row r="55" spans="1:1">
      <c r="A55" s="736">
        <f>IF('Форма 4.2.2 | Т-передача ТЭ'!$T$24="",1,0)</f>
        <v>1</v>
      </c>
    </row>
    <row r="56" spans="1:1">
      <c r="A56" s="736">
        <f>IF('Форма 4.2.2 | Т-передача ТЭ'!$S$24="",1,0)</f>
        <v>0</v>
      </c>
    </row>
    <row r="57" spans="1:1">
      <c r="A57" s="736">
        <f>IF('Форма 4.2.2 | Т-передача ТЭ'!$U$24="",1,0)</f>
        <v>0</v>
      </c>
    </row>
    <row r="58" spans="1:1">
      <c r="A58" s="736">
        <f>IF('Форма 4.2.2 | Т-передача ТН'!$O$23="",1,0)</f>
        <v>1</v>
      </c>
    </row>
    <row r="59" spans="1:1">
      <c r="A59" s="736">
        <f>IF('Форма 4.2.2 | Т-передача ТН'!$M$24="",1,0)</f>
        <v>1</v>
      </c>
    </row>
    <row r="60" spans="1:1">
      <c r="A60" s="736">
        <f>IF('Форма 4.2.2 | Т-передача ТН'!$R$24="",1,0)</f>
        <v>1</v>
      </c>
    </row>
    <row r="61" spans="1:1">
      <c r="A61" s="736">
        <f>IF('Форма 4.2.2 | Т-передача ТН'!$T$24="",1,0)</f>
        <v>1</v>
      </c>
    </row>
    <row r="62" spans="1:1">
      <c r="A62" s="736">
        <f>IF('Форма 4.2.2 | Т-передача ТН'!$S$24="",1,0)</f>
        <v>0</v>
      </c>
    </row>
    <row r="63" spans="1:1">
      <c r="A63" s="736">
        <f>IF('Форма 4.2.2 | Т-передача ТН'!$U$24="",1,0)</f>
        <v>0</v>
      </c>
    </row>
    <row r="64" spans="1:1">
      <c r="A64" s="736">
        <f>IF('Форма 4.2.3 | Т-гор.вода'!$O$23="",1,0)</f>
        <v>1</v>
      </c>
    </row>
    <row r="65" spans="1:1">
      <c r="A65" s="736">
        <f>IF('Форма 4.2.3 | Т-гор.вода'!$M$24="",1,0)</f>
        <v>0</v>
      </c>
    </row>
    <row r="66" spans="1:1">
      <c r="A66" s="736">
        <f>IF('Форма 4.2.3 | Т-гор.вода'!$W$24="",1,0)</f>
        <v>1</v>
      </c>
    </row>
    <row r="67" spans="1:1">
      <c r="A67" s="736">
        <f>IF('Форма 4.2.3 | Т-гор.вода'!$Y$24="",1,0)</f>
        <v>1</v>
      </c>
    </row>
    <row r="68" spans="1:1">
      <c r="A68" s="736">
        <f>IF('Форма 4.2.3 | Т-гор.вода'!$M$25="",1,0)</f>
        <v>1</v>
      </c>
    </row>
    <row r="69" spans="1:1">
      <c r="A69" s="736">
        <f>IF('Форма 4.2.3 | Т-гор.вода'!$X$24="",1,0)</f>
        <v>0</v>
      </c>
    </row>
    <row r="70" spans="1:1">
      <c r="A70" s="736">
        <f>IF('Форма 4.2.3 | Т-гор.вода'!$Z$24="",1,0)</f>
        <v>0</v>
      </c>
    </row>
    <row r="71" spans="1:1">
      <c r="A71" s="736">
        <f>IF('Форма 4.2.4 | Т-подкл'!$AB$23="",1,0)</f>
        <v>1</v>
      </c>
    </row>
    <row r="72" spans="1:1">
      <c r="A72" s="736">
        <f>IF('Форма 4.2.4 | Т-подкл'!$AD$23="",1,0)</f>
        <v>1</v>
      </c>
    </row>
    <row r="73" spans="1:1">
      <c r="A73" s="736">
        <f>IF('Форма 4.2.4 | Т-подкл'!$N$23="",1,0)</f>
        <v>0</v>
      </c>
    </row>
    <row r="74" spans="1:1">
      <c r="A74" s="736">
        <f>IF('Форма 4.2.4 | Т-подкл'!$R$23="",1,0)</f>
        <v>0</v>
      </c>
    </row>
    <row r="75" spans="1:1">
      <c r="A75" s="736">
        <f>IF('Форма 4.2.4 | Т-подкл'!$V$23="",1,0)</f>
        <v>0</v>
      </c>
    </row>
    <row r="76" spans="1:1">
      <c r="A76" s="736">
        <f>IF('Форма 4.2.4 | Т-подкл'!$AC$23="",1,0)</f>
        <v>0</v>
      </c>
    </row>
    <row r="77" spans="1:1">
      <c r="A77" s="736">
        <f>IF('Форма 4.2.4 | Т-подкл'!$AE$23="",1,0)</f>
        <v>0</v>
      </c>
    </row>
    <row r="78" spans="1:1">
      <c r="A78" s="736">
        <f>IF('Форма 4.2.5 | Т-подкл(инд)'!$M$23="",1,0)</f>
        <v>1</v>
      </c>
    </row>
    <row r="79" spans="1:1">
      <c r="A79" s="736">
        <f>IF('Форма 4.2.5 | Т-подкл(инд)'!$P$23="",1,0)</f>
        <v>1</v>
      </c>
    </row>
    <row r="80" spans="1:1">
      <c r="A80" s="736">
        <f>IF('Форма 4.2.5 | Т-подкл(инд)'!$Q$23="",1,0)</f>
        <v>1</v>
      </c>
    </row>
    <row r="81" spans="1:1">
      <c r="A81" s="736">
        <f>IF('Форма 4.2.5 | Т-подкл(инд)'!$R$23="",1,0)</f>
        <v>1</v>
      </c>
    </row>
    <row r="82" spans="1:1">
      <c r="A82" s="736">
        <f>IF('Форма 4.2.5 | Т-подкл(инд)'!$S$23="",1,0)</f>
        <v>1</v>
      </c>
    </row>
    <row r="83" spans="1:1">
      <c r="A83" s="736">
        <f>IF('Форма 4.2.5 | Т-подкл(инд)'!$T$23="",1,0)</f>
        <v>0</v>
      </c>
    </row>
    <row r="84" spans="1:1">
      <c r="A84" s="736">
        <f>IF('Форма 4.2.5 | Т-подкл(инд)'!$V$23="",1,0)</f>
        <v>0</v>
      </c>
    </row>
    <row r="85" spans="1:1">
      <c r="A85" s="736">
        <f>IF('Форма 4.7'!$E$12="",1,0)</f>
        <v>0</v>
      </c>
    </row>
    <row r="86" spans="1:1">
      <c r="A86" s="736">
        <f>IF('Форма 4.7'!$F$12="",1,0)</f>
        <v>0</v>
      </c>
    </row>
    <row r="87" spans="1:1">
      <c r="A87" s="736">
        <f>IF('Форма 4.8'!$G$11="",1,0)</f>
        <v>1</v>
      </c>
    </row>
    <row r="88" spans="1:1">
      <c r="A88" s="736">
        <f>IF('Форма 4.8'!$G$12="",1,0)</f>
        <v>1</v>
      </c>
    </row>
    <row r="89" spans="1:1">
      <c r="A89" s="736">
        <f>IF('Форма 4.8'!$H$12="",1,0)</f>
        <v>1</v>
      </c>
    </row>
    <row r="90" spans="1:1">
      <c r="A90" s="736">
        <f>IF('Форма 4.8'!$H$13="",1,0)</f>
        <v>1</v>
      </c>
    </row>
    <row r="91" spans="1:1">
      <c r="A91" s="736">
        <f>IF('Форма 4.8'!$E$15="",1,0)</f>
        <v>1</v>
      </c>
    </row>
    <row r="92" spans="1:1">
      <c r="A92" s="736">
        <f>IF('Форма 4.8'!$H$15="",1,0)</f>
        <v>1</v>
      </c>
    </row>
    <row r="93" spans="1:1">
      <c r="A93" s="736">
        <f>IF('Форма 4.8'!$G$18="",1,0)</f>
        <v>1</v>
      </c>
    </row>
    <row r="94" spans="1:1">
      <c r="A94" s="736">
        <f>IF('Форма 4.8'!$G$22="",1,0)</f>
        <v>1</v>
      </c>
    </row>
    <row r="95" spans="1:1">
      <c r="A95" s="736">
        <f>IF('Форма 4.8'!$G$25="",1,0)</f>
        <v>1</v>
      </c>
    </row>
    <row r="96" spans="1:1">
      <c r="A96" s="736">
        <f>IF('Форма 4.8'!$E$31="",1,0)</f>
        <v>1</v>
      </c>
    </row>
    <row r="97" spans="1:1">
      <c r="A97" s="736">
        <f>IF('Форма 4.8'!$H$31="",1,0)</f>
        <v>1</v>
      </c>
    </row>
    <row r="98" spans="1:1">
      <c r="A98" s="736">
        <f>IF('Форма 4.8'!$G$28="",1,0)</f>
        <v>1</v>
      </c>
    </row>
    <row r="99" spans="1:1">
      <c r="A99" s="736">
        <f>IF('Форма 1.0.2'!$E$12="",1,0)</f>
        <v>1</v>
      </c>
    </row>
    <row r="100" spans="1:1">
      <c r="A100" s="736">
        <f>IF('Форма 1.0.2'!$F$12="",1,0)</f>
        <v>1</v>
      </c>
    </row>
    <row r="101" spans="1:1">
      <c r="A101" s="736">
        <f>IF('Форма 1.0.2'!$G$12="",1,0)</f>
        <v>1</v>
      </c>
    </row>
    <row r="102" spans="1:1">
      <c r="A102" s="736">
        <f>IF('Форма 1.0.2'!$H$12="",1,0)</f>
        <v>1</v>
      </c>
    </row>
    <row r="103" spans="1:1">
      <c r="A103" s="736">
        <f>IF('Форма 1.0.2'!$I$12="",1,0)</f>
        <v>1</v>
      </c>
    </row>
    <row r="104" spans="1:1">
      <c r="A104" s="736">
        <f>IF('Форма 1.0.2'!$J$12="",1,0)</f>
        <v>1</v>
      </c>
    </row>
    <row r="105" spans="1:1">
      <c r="A105" s="736">
        <f>IF('Сведения об изменении'!$E$12="",1,0)</f>
        <v>1</v>
      </c>
    </row>
    <row r="106" spans="1:1">
      <c r="A106" s="736">
        <f>IF('Форма 4.2.4 | Т-подкл'!$AA$23="",1,0)</f>
        <v>1</v>
      </c>
    </row>
    <row r="107" spans="1:1">
      <c r="A107" s="736">
        <f>IF('Форма 4.2.4 | Т-подкл'!$Z$23="",1,0)</f>
        <v>1</v>
      </c>
    </row>
    <row r="108" spans="1:1">
      <c r="A108" s="736">
        <f>IF(Территории!$E$12="",1,0)</f>
        <v>0</v>
      </c>
    </row>
    <row r="109" spans="1:1">
      <c r="A109" s="736">
        <f>IF('Перечень тарифов'!$E$21="",1,0)</f>
        <v>0</v>
      </c>
    </row>
    <row r="110" spans="1:1">
      <c r="A110" s="736">
        <f>IF('Перечень тарифов'!$F$21="",1,0)</f>
        <v>0</v>
      </c>
    </row>
    <row r="111" spans="1:1">
      <c r="A111" s="736">
        <f>IF('Перечень тарифов'!$G$21="",1,0)</f>
        <v>0</v>
      </c>
    </row>
    <row r="112" spans="1:1">
      <c r="A112" s="736">
        <f>IF('Перечень тарифов'!$K$21="",1,0)</f>
        <v>0</v>
      </c>
    </row>
    <row r="113" spans="1:1">
      <c r="A113" s="736">
        <f>IF('Перечень тарифов'!$O$21="",1,0)</f>
        <v>0</v>
      </c>
    </row>
    <row r="114" spans="1:1">
      <c r="A114" s="736">
        <f>IF('Перечень тарифов'!$S$21="",1,0)</f>
        <v>0</v>
      </c>
    </row>
    <row r="115" spans="1:1">
      <c r="A115" s="736">
        <f>IF('Форма 4.2.1 | Т-ТЭ | потр'!$O$24="",1,0)</f>
        <v>0</v>
      </c>
    </row>
    <row r="116" spans="1:1">
      <c r="A116" s="736">
        <f>IF('Форма 4.2.1 | Т-ТЭ | потр'!$Y$24="",1,0)</f>
        <v>0</v>
      </c>
    </row>
    <row r="117" spans="1:1">
      <c r="A117" s="736">
        <f>IF('Форма 4.2.1 | Т-ТЭ | потр'!$AA$24="",1,0)</f>
        <v>0</v>
      </c>
    </row>
    <row r="118" spans="1:1">
      <c r="A118" s="736">
        <f>IF('Форма 4.2.1 | Т-ТЭ | потр'!$V$24="",1,0)</f>
        <v>0</v>
      </c>
    </row>
    <row r="119" spans="1:1">
      <c r="A119" s="736">
        <f>IF('Форма 4.2.1 | Т-ТЭ | потр'!$Z$24="",1,0)</f>
        <v>0</v>
      </c>
    </row>
    <row r="120" spans="1:1">
      <c r="A120" s="736">
        <f>IF('Форма 4.2.1 | Т-ТЭ | потр'!$AB$24="",1,0)</f>
        <v>0</v>
      </c>
    </row>
    <row r="121" spans="1:1">
      <c r="A121" s="736">
        <f>IF('Форма 4.2.1 | Т-ТЭ | потр'!$AF$24="",1,0)</f>
        <v>0</v>
      </c>
    </row>
    <row r="122" spans="1:1">
      <c r="A122" s="736">
        <f>IF('Форма 4.2.1 | Т-ТЭ | потр'!$AH$24="",1,0)</f>
        <v>0</v>
      </c>
    </row>
    <row r="123" spans="1:1">
      <c r="A123" s="736">
        <f>IF('Форма 4.2.1 | Т-ТЭ | потр'!$AC$24="",1,0)</f>
        <v>0</v>
      </c>
    </row>
    <row r="124" spans="1:1">
      <c r="A124" s="736">
        <f>IF('Форма 4.2.1 | Т-ТЭ | потр'!$AG$24="",1,0)</f>
        <v>0</v>
      </c>
    </row>
    <row r="125" spans="1:1">
      <c r="A125" s="736">
        <f>IF('Форма 4.2.1 | Т-ТЭ | потр'!$AI$24="",1,0)</f>
        <v>0</v>
      </c>
    </row>
    <row r="126" spans="1:1">
      <c r="A126" s="736">
        <f>IF('Форма 4.2.1 | Т-ТЭ | потр'!$AM$24="",1,0)</f>
        <v>0</v>
      </c>
    </row>
    <row r="127" spans="1:1">
      <c r="A127" s="736">
        <f>IF('Форма 4.2.1 | Т-ТЭ | потр'!$AO$24="",1,0)</f>
        <v>0</v>
      </c>
    </row>
    <row r="128" spans="1:1">
      <c r="A128" s="736">
        <f>IF('Форма 4.2.1 | Т-ТЭ | потр'!$AJ$24="",1,0)</f>
        <v>0</v>
      </c>
    </row>
    <row r="129" spans="1:1">
      <c r="A129" s="736">
        <f>IF('Форма 4.2.1 | Т-ТЭ | потр'!$AN$24="",1,0)</f>
        <v>0</v>
      </c>
    </row>
    <row r="130" spans="1:1">
      <c r="A130" s="736">
        <f>IF('Форма 4.2.1 | Т-ТЭ | потр'!$AP$24="",1,0)</f>
        <v>0</v>
      </c>
    </row>
    <row r="131" spans="1:1">
      <c r="A131" s="736">
        <f>IF('Форма 4.2.1 | Т-ТЭ | потр'!$O$27="",1,0)</f>
        <v>0</v>
      </c>
    </row>
    <row r="132" spans="1:1">
      <c r="A132" s="736">
        <f>IF('Форма 4.2.1 | Т-ТЭ | потр'!$M$28="",1,0)</f>
        <v>0</v>
      </c>
    </row>
    <row r="133" spans="1:1">
      <c r="A133" s="736">
        <f>IF('Форма 4.2.1 | Т-ТЭ | потр'!$O$28="",1,0)</f>
        <v>0</v>
      </c>
    </row>
    <row r="134" spans="1:1">
      <c r="A134" s="736">
        <f>IF('Форма 4.2.1 | Т-ТЭ | потр'!$R$28="",1,0)</f>
        <v>0</v>
      </c>
    </row>
    <row r="135" spans="1:1">
      <c r="A135" s="736">
        <f>IF('Форма 4.2.1 | Т-ТЭ | потр'!$T$28="",1,0)</f>
        <v>0</v>
      </c>
    </row>
    <row r="136" spans="1:1">
      <c r="A136" s="736">
        <f>IF('Форма 4.2.1 | Т-ТЭ | потр'!$V$28="",1,0)</f>
        <v>0</v>
      </c>
    </row>
    <row r="137" spans="1:1">
      <c r="A137" s="736">
        <f>IF('Форма 4.2.1 | Т-ТЭ | потр'!$Y$28="",1,0)</f>
        <v>0</v>
      </c>
    </row>
    <row r="138" spans="1:1">
      <c r="A138" s="736">
        <f>IF('Форма 4.2.1 | Т-ТЭ | потр'!$AA$28="",1,0)</f>
        <v>0</v>
      </c>
    </row>
    <row r="139" spans="1:1">
      <c r="A139" s="736">
        <f>IF('Форма 4.2.1 | Т-ТЭ | потр'!$AC$28="",1,0)</f>
        <v>0</v>
      </c>
    </row>
    <row r="140" spans="1:1">
      <c r="A140" s="736">
        <f>IF('Форма 4.2.1 | Т-ТЭ | потр'!$AF$28="",1,0)</f>
        <v>0</v>
      </c>
    </row>
    <row r="141" spans="1:1">
      <c r="A141" s="736">
        <f>IF('Форма 4.2.1 | Т-ТЭ | потр'!$AH$28="",1,0)</f>
        <v>0</v>
      </c>
    </row>
    <row r="142" spans="1:1">
      <c r="A142" s="736">
        <f>IF('Форма 4.2.1 | Т-ТЭ | потр'!$AJ$28="",1,0)</f>
        <v>0</v>
      </c>
    </row>
    <row r="143" spans="1:1">
      <c r="A143" s="736">
        <f>IF('Форма 4.2.1 | Т-ТЭ | потр'!$AM$28="",1,0)</f>
        <v>0</v>
      </c>
    </row>
    <row r="144" spans="1:1">
      <c r="A144" s="736">
        <f>IF('Форма 4.2.1 | Т-ТЭ | потр'!$AO$28="",1,0)</f>
        <v>0</v>
      </c>
    </row>
    <row r="145" spans="1:1">
      <c r="A145" s="736">
        <f>IF('Форма 4.2.1 | Т-ТЭ | потр'!$S$28="",1,0)</f>
        <v>0</v>
      </c>
    </row>
    <row r="146" spans="1:1">
      <c r="A146" s="736">
        <f>IF('Форма 4.2.1 | Т-ТЭ | потр'!$U$28="",1,0)</f>
        <v>0</v>
      </c>
    </row>
    <row r="147" spans="1:1">
      <c r="A147" s="736">
        <f>IF('Форма 4.2.1 | Т-ТЭ | потр'!$Z$28="",1,0)</f>
        <v>0</v>
      </c>
    </row>
    <row r="148" spans="1:1">
      <c r="A148" s="736">
        <f>IF('Форма 4.2.1 | Т-ТЭ | потр'!$AB$28="",1,0)</f>
        <v>0</v>
      </c>
    </row>
    <row r="149" spans="1:1">
      <c r="A149" s="736">
        <f>IF('Форма 4.2.1 | Т-ТЭ | потр'!$AG$28="",1,0)</f>
        <v>0</v>
      </c>
    </row>
    <row r="150" spans="1:1">
      <c r="A150" s="736">
        <f>IF('Форма 4.2.1 | Т-ТЭ | потр'!$AI$28="",1,0)</f>
        <v>0</v>
      </c>
    </row>
    <row r="151" spans="1:1">
      <c r="A151" s="736">
        <f>IF('Форма 4.2.1 | Т-ТЭ | потр'!$AN$28="",1,0)</f>
        <v>0</v>
      </c>
    </row>
    <row r="152" spans="1:1">
      <c r="A152" s="736">
        <f>IF('Форма 4.2.1 | Т-ТЭ | потр'!$AP$28="",1,0)</f>
        <v>0</v>
      </c>
    </row>
    <row r="153" spans="1:1">
      <c r="A153" s="736">
        <f>IF('Форма 4.7'!$E$13="",1,0)</f>
        <v>0</v>
      </c>
    </row>
    <row r="154" spans="1:1">
      <c r="A154" s="736">
        <f>IF('Форма 4.7'!$F$13="",1,0)</f>
        <v>0</v>
      </c>
    </row>
    <row r="155" spans="1:1">
      <c r="A155" s="736">
        <f>IF('Форма 4.7'!$E$14="",1,0)</f>
        <v>0</v>
      </c>
    </row>
    <row r="156" spans="1:1">
      <c r="A156" s="736">
        <f>IF('Форма 4.7'!$F$14="",1,0)</f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36"/>
  </cols>
  <sheetData>
    <row r="1" spans="1:3">
      <c r="A1" s="736" t="s">
        <v>513</v>
      </c>
      <c r="B1" s="736" t="s">
        <v>514</v>
      </c>
      <c r="C1" s="736" t="s">
        <v>67</v>
      </c>
    </row>
    <row r="2" spans="1:3">
      <c r="A2" s="736">
        <v>4189678</v>
      </c>
      <c r="B2" s="736" t="s">
        <v>2513</v>
      </c>
      <c r="C2" s="736" t="s">
        <v>2514</v>
      </c>
    </row>
    <row r="3" spans="1:3">
      <c r="A3" s="736">
        <v>4190415</v>
      </c>
      <c r="B3" s="736" t="s">
        <v>2515</v>
      </c>
      <c r="C3" s="736" t="s">
        <v>2514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259"/>
    <col min="2" max="2" width="66" style="259" customWidth="1"/>
    <col min="3" max="16384" width="9.140625" style="259"/>
  </cols>
  <sheetData>
    <row r="3" spans="2:2">
      <c r="B3" s="354" t="s">
        <v>3266</v>
      </c>
    </row>
    <row r="4" spans="2:2">
      <c r="B4" s="354" t="s">
        <v>517</v>
      </c>
    </row>
    <row r="5" spans="2:2">
      <c r="B5" s="354" t="s">
        <v>518</v>
      </c>
    </row>
    <row r="6" spans="2:2">
      <c r="B6" s="354" t="s">
        <v>519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291"/>
    <col min="2" max="16384" width="9.140625" style="19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228" customWidth="1"/>
    <col min="2" max="16384" width="9.140625" style="228"/>
  </cols>
  <sheetData>
    <row r="1" spans="1:5">
      <c r="A1" s="229" t="s">
        <v>392</v>
      </c>
      <c r="B1" s="229" t="s">
        <v>393</v>
      </c>
      <c r="C1" s="229"/>
      <c r="D1" s="229"/>
      <c r="E1" s="229"/>
    </row>
    <row r="2" spans="1:5">
      <c r="A2" s="229"/>
      <c r="B2" s="229"/>
      <c r="C2" s="229"/>
      <c r="D2" s="229"/>
      <c r="E2" s="229"/>
    </row>
    <row r="3" spans="1:5">
      <c r="A3" s="229"/>
      <c r="B3" s="229"/>
      <c r="C3" s="229"/>
      <c r="D3" s="229"/>
      <c r="E3" s="229"/>
    </row>
    <row r="4" spans="1:5">
      <c r="A4" s="229"/>
      <c r="B4" s="229"/>
      <c r="C4" s="229"/>
      <c r="D4" s="229"/>
      <c r="E4" s="229"/>
    </row>
    <row r="5" spans="1:5">
      <c r="A5" s="229"/>
      <c r="B5" s="229"/>
      <c r="C5" s="229"/>
      <c r="D5" s="229"/>
      <c r="E5" s="229"/>
    </row>
    <row r="6" spans="1:5">
      <c r="A6" s="229"/>
      <c r="B6" s="229"/>
      <c r="C6" s="229"/>
      <c r="D6" s="229"/>
      <c r="E6" s="229"/>
    </row>
    <row r="7" spans="1:5">
      <c r="A7" s="229"/>
      <c r="B7" s="229"/>
      <c r="C7" s="229"/>
      <c r="D7" s="229"/>
      <c r="E7" s="229"/>
    </row>
    <row r="8" spans="1:5">
      <c r="A8" s="229"/>
      <c r="B8" s="229"/>
      <c r="C8" s="229"/>
      <c r="D8" s="229"/>
      <c r="E8" s="229"/>
    </row>
  </sheetData>
  <sheetProtection formatColumns="0" formatRow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12"/>
  <sheetViews>
    <sheetView showGridLines="0" zoomScaleNormal="100" workbookViewId="0"/>
  </sheetViews>
  <sheetFormatPr defaultRowHeight="11.25"/>
  <cols>
    <col min="1" max="1" width="9.140625" style="736"/>
    <col min="2" max="2" width="65.28515625" style="736" customWidth="1"/>
    <col min="3" max="3" width="41" style="736" customWidth="1"/>
    <col min="4" max="16384" width="9.140625" style="736"/>
  </cols>
  <sheetData>
    <row r="1" spans="1:2">
      <c r="A1" s="736" t="s">
        <v>330</v>
      </c>
      <c r="B1" s="736" t="s">
        <v>331</v>
      </c>
    </row>
    <row r="2" spans="1:2">
      <c r="A2" s="736">
        <v>4213775</v>
      </c>
      <c r="B2" s="736" t="s">
        <v>614</v>
      </c>
    </row>
    <row r="3" spans="1:2">
      <c r="A3" s="736">
        <v>4213784</v>
      </c>
      <c r="B3" s="736" t="s">
        <v>773</v>
      </c>
    </row>
    <row r="4" spans="1:2">
      <c r="A4" s="736">
        <v>4213781</v>
      </c>
      <c r="B4" s="736" t="s">
        <v>772</v>
      </c>
    </row>
    <row r="5" spans="1:2">
      <c r="A5" s="736">
        <v>4213776</v>
      </c>
      <c r="B5" s="736" t="s">
        <v>615</v>
      </c>
    </row>
    <row r="6" spans="1:2">
      <c r="A6" s="736">
        <v>4213777</v>
      </c>
      <c r="B6" s="736" t="s">
        <v>616</v>
      </c>
    </row>
    <row r="7" spans="1:2">
      <c r="A7" s="736">
        <v>4238670</v>
      </c>
      <c r="B7" s="736" t="s">
        <v>763</v>
      </c>
    </row>
    <row r="8" spans="1:2">
      <c r="A8" s="736">
        <v>4213778</v>
      </c>
      <c r="B8" s="736" t="s">
        <v>617</v>
      </c>
    </row>
    <row r="9" spans="1:2">
      <c r="A9" s="736">
        <v>4213780</v>
      </c>
      <c r="B9" s="736" t="s">
        <v>618</v>
      </c>
    </row>
    <row r="10" spans="1:2">
      <c r="A10" s="736">
        <v>4213779</v>
      </c>
      <c r="B10" s="736" t="s">
        <v>621</v>
      </c>
    </row>
    <row r="11" spans="1:2">
      <c r="A11" s="736">
        <v>4213783</v>
      </c>
      <c r="B11" s="736" t="s">
        <v>620</v>
      </c>
    </row>
    <row r="12" spans="1:2">
      <c r="A12" s="736">
        <v>4213782</v>
      </c>
      <c r="B12" s="736" t="s">
        <v>619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11"/>
  <sheetViews>
    <sheetView showGridLines="0" zoomScaleNormal="100" workbookViewId="0"/>
  </sheetViews>
  <sheetFormatPr defaultRowHeight="11.25"/>
  <cols>
    <col min="1" max="1" width="9.140625" style="736"/>
    <col min="2" max="2" width="65.28515625" style="736" customWidth="1"/>
    <col min="3" max="3" width="41" style="736" customWidth="1"/>
    <col min="4" max="16384" width="9.140625" style="736"/>
  </cols>
  <sheetData>
    <row r="1" spans="1:2">
      <c r="A1" s="736" t="s">
        <v>330</v>
      </c>
      <c r="B1" s="736" t="s">
        <v>332</v>
      </c>
    </row>
    <row r="2" spans="1:2">
      <c r="A2" s="736">
        <v>4190064</v>
      </c>
      <c r="B2" s="736" t="s">
        <v>2503</v>
      </c>
    </row>
    <row r="3" spans="1:2">
      <c r="A3" s="736">
        <v>4190065</v>
      </c>
      <c r="B3" s="736" t="s">
        <v>2504</v>
      </c>
    </row>
    <row r="4" spans="1:2">
      <c r="A4" s="736">
        <v>4190066</v>
      </c>
      <c r="B4" s="736" t="s">
        <v>2505</v>
      </c>
    </row>
    <row r="5" spans="1:2">
      <c r="A5" s="736">
        <v>4190067</v>
      </c>
      <c r="B5" s="736" t="s">
        <v>2506</v>
      </c>
    </row>
    <row r="6" spans="1:2">
      <c r="A6" s="736">
        <v>4190068</v>
      </c>
      <c r="B6" s="736" t="s">
        <v>2507</v>
      </c>
    </row>
    <row r="7" spans="1:2">
      <c r="A7" s="736">
        <v>4190069</v>
      </c>
      <c r="B7" s="736" t="s">
        <v>2508</v>
      </c>
    </row>
    <row r="8" spans="1:2">
      <c r="A8" s="736">
        <v>4190070</v>
      </c>
      <c r="B8" s="736" t="s">
        <v>2509</v>
      </c>
    </row>
    <row r="9" spans="1:2">
      <c r="A9" s="736">
        <v>4190071</v>
      </c>
      <c r="B9" s="736" t="s">
        <v>2510</v>
      </c>
    </row>
    <row r="10" spans="1:2">
      <c r="A10" s="736">
        <v>4190072</v>
      </c>
      <c r="B10" s="736" t="s">
        <v>2511</v>
      </c>
    </row>
    <row r="11" spans="1:2">
      <c r="A11" s="736">
        <v>4190073</v>
      </c>
      <c r="B11" s="736" t="s">
        <v>2512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5" hidden="1" customWidth="1"/>
    <col min="2" max="2" width="9.140625" style="36" hidden="1" customWidth="1"/>
    <col min="3" max="3" width="3.7109375" style="232" customWidth="1"/>
    <col min="4" max="4" width="6.28515625" style="36" customWidth="1"/>
    <col min="5" max="5" width="46.42578125" style="36" customWidth="1"/>
    <col min="6" max="6" width="3.7109375" style="36" customWidth="1"/>
    <col min="7" max="7" width="5.7109375" style="36" customWidth="1"/>
    <col min="8" max="8" width="41.42578125" style="36" bestFit="1" customWidth="1"/>
    <col min="9" max="9" width="3.7109375" style="36" customWidth="1"/>
    <col min="10" max="10" width="5.7109375" style="36" customWidth="1"/>
    <col min="11" max="11" width="32.5703125" style="36" customWidth="1"/>
    <col min="12" max="12" width="14.85546875" style="36" customWidth="1"/>
    <col min="13" max="13" width="3.7109375" style="212" hidden="1" customWidth="1"/>
    <col min="14" max="16" width="9.140625" style="212" hidden="1" customWidth="1"/>
    <col min="17" max="17" width="25.7109375" style="360" hidden="1" customWidth="1"/>
    <col min="18" max="18" width="14.42578125" style="212" hidden="1" customWidth="1"/>
    <col min="19" max="22" width="9.140625" style="357"/>
    <col min="23" max="16384" width="9.140625" style="36"/>
  </cols>
  <sheetData>
    <row r="1" spans="1:256" s="202" customFormat="1" ht="16.5" hidden="1" customHeight="1">
      <c r="C1" s="351"/>
      <c r="H1" s="351"/>
      <c r="I1" s="351"/>
      <c r="J1" s="351"/>
      <c r="K1" s="351" t="s">
        <v>516</v>
      </c>
      <c r="L1" s="361" t="s">
        <v>401</v>
      </c>
      <c r="M1" s="396" t="s">
        <v>515</v>
      </c>
      <c r="N1" s="396"/>
      <c r="O1" s="396"/>
      <c r="P1" s="396"/>
      <c r="Q1" s="397"/>
      <c r="R1" s="396"/>
      <c r="S1" s="396"/>
      <c r="T1" s="396"/>
      <c r="U1" s="396"/>
      <c r="V1" s="396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361"/>
      <c r="BN1" s="361"/>
      <c r="BO1" s="361"/>
      <c r="BP1" s="361"/>
      <c r="BQ1" s="361"/>
      <c r="BR1" s="361"/>
      <c r="BS1" s="361"/>
      <c r="BT1" s="361"/>
      <c r="BU1" s="361"/>
      <c r="BV1" s="361"/>
      <c r="BW1" s="361"/>
      <c r="BX1" s="361"/>
      <c r="BY1" s="361"/>
      <c r="BZ1" s="361"/>
      <c r="CA1" s="361"/>
      <c r="CB1" s="361"/>
      <c r="CC1" s="361"/>
      <c r="CD1" s="361"/>
      <c r="CE1" s="361"/>
      <c r="CF1" s="361"/>
      <c r="CG1" s="361"/>
      <c r="CH1" s="361"/>
      <c r="CI1" s="361"/>
      <c r="CJ1" s="361"/>
      <c r="CK1" s="361"/>
      <c r="CL1" s="361"/>
      <c r="CM1" s="361"/>
      <c r="CN1" s="361"/>
      <c r="CO1" s="361"/>
      <c r="CP1" s="361"/>
      <c r="CQ1" s="361"/>
      <c r="CR1" s="361"/>
      <c r="CS1" s="361"/>
      <c r="CT1" s="361"/>
      <c r="CU1" s="361"/>
      <c r="CV1" s="361"/>
      <c r="CW1" s="361"/>
      <c r="CX1" s="361"/>
      <c r="CY1" s="361"/>
      <c r="CZ1" s="361"/>
      <c r="DA1" s="361"/>
      <c r="DB1" s="361"/>
      <c r="DC1" s="361"/>
      <c r="DD1" s="361"/>
      <c r="DE1" s="361"/>
      <c r="DF1" s="361"/>
      <c r="DG1" s="361"/>
      <c r="DH1" s="361"/>
      <c r="DI1" s="361"/>
      <c r="DJ1" s="361"/>
      <c r="DK1" s="361"/>
      <c r="DL1" s="361"/>
      <c r="DM1" s="361"/>
      <c r="DN1" s="361"/>
      <c r="DO1" s="361"/>
      <c r="DP1" s="361"/>
      <c r="DQ1" s="361"/>
      <c r="DR1" s="361"/>
      <c r="DS1" s="361"/>
      <c r="DT1" s="361"/>
      <c r="DU1" s="361"/>
      <c r="DV1" s="361"/>
      <c r="DW1" s="361"/>
      <c r="DX1" s="361"/>
      <c r="DY1" s="361"/>
      <c r="DZ1" s="361"/>
      <c r="EA1" s="361"/>
      <c r="EB1" s="361"/>
      <c r="EC1" s="361"/>
      <c r="ED1" s="361"/>
      <c r="EE1" s="361"/>
      <c r="EF1" s="361"/>
      <c r="EG1" s="361"/>
      <c r="EH1" s="361"/>
      <c r="EI1" s="361"/>
      <c r="EJ1" s="361"/>
      <c r="EK1" s="361"/>
      <c r="EL1" s="361"/>
      <c r="EM1" s="361"/>
      <c r="EN1" s="361"/>
      <c r="EO1" s="361"/>
      <c r="EP1" s="361"/>
      <c r="EQ1" s="361"/>
      <c r="ER1" s="361"/>
      <c r="ES1" s="361"/>
      <c r="ET1" s="361"/>
      <c r="EU1" s="361"/>
      <c r="EV1" s="361"/>
      <c r="EW1" s="361"/>
      <c r="EX1" s="361"/>
      <c r="EY1" s="361"/>
      <c r="EZ1" s="361"/>
      <c r="FA1" s="361"/>
      <c r="FB1" s="361"/>
      <c r="FC1" s="361"/>
      <c r="FD1" s="361"/>
      <c r="FE1" s="361"/>
      <c r="FF1" s="361"/>
      <c r="FG1" s="361"/>
      <c r="FH1" s="361"/>
      <c r="FI1" s="361"/>
      <c r="FJ1" s="361"/>
      <c r="FK1" s="361"/>
      <c r="FL1" s="361"/>
      <c r="FM1" s="361"/>
      <c r="FN1" s="361"/>
      <c r="FO1" s="361"/>
      <c r="FP1" s="361"/>
      <c r="FQ1" s="361"/>
      <c r="FR1" s="361"/>
      <c r="FS1" s="361"/>
      <c r="FT1" s="361"/>
      <c r="FU1" s="361"/>
      <c r="FV1" s="361"/>
      <c r="FW1" s="361"/>
      <c r="FX1" s="361"/>
      <c r="FY1" s="361"/>
      <c r="FZ1" s="361"/>
      <c r="GA1" s="361"/>
      <c r="GB1" s="361"/>
      <c r="GC1" s="361"/>
      <c r="GD1" s="361"/>
      <c r="GE1" s="361"/>
      <c r="GF1" s="361"/>
      <c r="GG1" s="361"/>
      <c r="GH1" s="361"/>
      <c r="GI1" s="361"/>
      <c r="GJ1" s="361"/>
      <c r="GK1" s="361"/>
      <c r="GL1" s="361"/>
      <c r="GM1" s="361"/>
      <c r="GN1" s="361"/>
      <c r="GO1" s="361"/>
      <c r="GP1" s="361"/>
      <c r="GQ1" s="361"/>
      <c r="GR1" s="361"/>
      <c r="GS1" s="361"/>
      <c r="GT1" s="361"/>
      <c r="GU1" s="361"/>
      <c r="GV1" s="361"/>
      <c r="GW1" s="361"/>
      <c r="GX1" s="361"/>
      <c r="GY1" s="361"/>
      <c r="GZ1" s="361"/>
      <c r="HA1" s="361"/>
      <c r="HB1" s="361"/>
      <c r="HC1" s="361"/>
      <c r="HD1" s="361"/>
      <c r="HE1" s="361"/>
      <c r="HF1" s="361"/>
      <c r="HG1" s="361"/>
      <c r="HH1" s="361"/>
      <c r="HI1" s="361"/>
      <c r="HJ1" s="361"/>
      <c r="HK1" s="361"/>
      <c r="HL1" s="361"/>
      <c r="HM1" s="361"/>
      <c r="HN1" s="361"/>
      <c r="HO1" s="361"/>
      <c r="HP1" s="361"/>
      <c r="HQ1" s="361"/>
      <c r="HR1" s="361"/>
      <c r="HS1" s="361"/>
      <c r="HT1" s="361"/>
      <c r="HU1" s="361"/>
      <c r="HV1" s="361"/>
      <c r="HW1" s="361"/>
      <c r="HX1" s="361"/>
      <c r="HY1" s="361"/>
      <c r="HZ1" s="361"/>
      <c r="IA1" s="361"/>
      <c r="IB1" s="361"/>
      <c r="IC1" s="361"/>
      <c r="ID1" s="361"/>
      <c r="IE1" s="361"/>
      <c r="IF1" s="361"/>
      <c r="IG1" s="361"/>
      <c r="IH1" s="361"/>
      <c r="II1" s="361"/>
      <c r="IJ1" s="361"/>
      <c r="IK1" s="361"/>
      <c r="IL1" s="361"/>
      <c r="IM1" s="361"/>
      <c r="IN1" s="361"/>
      <c r="IO1" s="361"/>
      <c r="IP1" s="361"/>
      <c r="IQ1" s="361"/>
      <c r="IR1" s="361"/>
      <c r="IS1" s="361"/>
      <c r="IT1" s="361"/>
      <c r="IU1" s="361"/>
      <c r="IV1" s="361"/>
    </row>
    <row r="2" spans="1:256" s="365" customFormat="1" ht="16.5" hidden="1" customHeight="1">
      <c r="A2" s="362"/>
      <c r="B2" s="362"/>
      <c r="C2" s="363"/>
      <c r="D2" s="362"/>
      <c r="E2" s="362"/>
      <c r="F2" s="362"/>
      <c r="G2" s="362"/>
      <c r="H2" s="362"/>
      <c r="I2" s="362"/>
      <c r="J2" s="362"/>
      <c r="K2" s="362"/>
      <c r="L2" s="362"/>
      <c r="M2" s="396"/>
      <c r="N2" s="396"/>
      <c r="O2" s="396"/>
      <c r="P2" s="396"/>
      <c r="Q2" s="397"/>
      <c r="R2" s="396"/>
      <c r="S2" s="364"/>
      <c r="T2" s="364"/>
      <c r="U2" s="364"/>
      <c r="V2" s="364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363"/>
      <c r="CF2" s="363"/>
      <c r="CG2" s="363"/>
      <c r="CH2" s="363"/>
      <c r="CI2" s="363"/>
      <c r="CJ2" s="363"/>
      <c r="CK2" s="363"/>
      <c r="CL2" s="363"/>
      <c r="CM2" s="363"/>
      <c r="CN2" s="363"/>
      <c r="CO2" s="363"/>
      <c r="CP2" s="363"/>
      <c r="CQ2" s="363"/>
      <c r="CR2" s="363"/>
      <c r="CS2" s="363"/>
      <c r="CT2" s="363"/>
      <c r="CU2" s="363"/>
      <c r="CV2" s="363"/>
      <c r="CW2" s="363"/>
      <c r="CX2" s="363"/>
      <c r="CY2" s="363"/>
      <c r="CZ2" s="363"/>
      <c r="DA2" s="363"/>
      <c r="DB2" s="363"/>
      <c r="DC2" s="363"/>
      <c r="DD2" s="363"/>
      <c r="DE2" s="363"/>
      <c r="DF2" s="363"/>
      <c r="DG2" s="363"/>
      <c r="DH2" s="363"/>
      <c r="DI2" s="363"/>
      <c r="DJ2" s="363"/>
      <c r="DK2" s="363"/>
      <c r="DL2" s="363"/>
      <c r="DM2" s="363"/>
      <c r="DN2" s="363"/>
      <c r="DO2" s="363"/>
      <c r="DP2" s="363"/>
      <c r="DQ2" s="363"/>
      <c r="DR2" s="363"/>
      <c r="DS2" s="363"/>
      <c r="DT2" s="363"/>
      <c r="DU2" s="363"/>
      <c r="DV2" s="363"/>
      <c r="DW2" s="363"/>
      <c r="DX2" s="363"/>
      <c r="DY2" s="363"/>
      <c r="DZ2" s="363"/>
      <c r="EA2" s="363"/>
      <c r="EB2" s="363"/>
      <c r="EC2" s="363"/>
      <c r="ED2" s="363"/>
      <c r="EE2" s="363"/>
      <c r="EF2" s="363"/>
      <c r="EG2" s="363"/>
      <c r="EH2" s="363"/>
      <c r="EI2" s="363"/>
      <c r="EJ2" s="363"/>
      <c r="EK2" s="363"/>
      <c r="EL2" s="363"/>
      <c r="EM2" s="363"/>
      <c r="EN2" s="363"/>
      <c r="EO2" s="363"/>
      <c r="EP2" s="363"/>
      <c r="EQ2" s="363"/>
      <c r="ER2" s="363"/>
      <c r="ES2" s="363"/>
      <c r="ET2" s="363"/>
    </row>
    <row r="3" spans="1:256" s="126" customFormat="1" ht="3" customHeight="1">
      <c r="A3" s="125"/>
      <c r="B3" s="36"/>
      <c r="C3" s="230"/>
      <c r="D3" s="100"/>
      <c r="E3" s="100"/>
      <c r="F3" s="100"/>
      <c r="G3" s="100"/>
      <c r="H3" s="100"/>
      <c r="I3" s="100"/>
      <c r="J3" s="100"/>
      <c r="K3" s="100"/>
      <c r="L3" s="233"/>
      <c r="M3" s="212"/>
      <c r="N3" s="212"/>
      <c r="O3" s="212"/>
      <c r="P3" s="212"/>
      <c r="Q3" s="360"/>
      <c r="R3" s="212"/>
      <c r="S3" s="357"/>
      <c r="T3" s="357"/>
      <c r="U3" s="357"/>
      <c r="V3" s="357"/>
    </row>
    <row r="4" spans="1:256" s="126" customFormat="1" ht="22.5">
      <c r="A4" s="125"/>
      <c r="B4" s="36"/>
      <c r="C4" s="230"/>
      <c r="D4" s="824" t="s">
        <v>397</v>
      </c>
      <c r="E4" s="825"/>
      <c r="F4" s="825"/>
      <c r="G4" s="825"/>
      <c r="H4" s="826"/>
      <c r="I4" s="436"/>
      <c r="M4" s="212"/>
      <c r="N4" s="212"/>
      <c r="O4" s="212"/>
      <c r="P4" s="212"/>
      <c r="Q4" s="360"/>
      <c r="R4" s="212"/>
      <c r="S4" s="357"/>
      <c r="T4" s="357"/>
      <c r="U4" s="357"/>
      <c r="V4" s="357"/>
    </row>
    <row r="5" spans="1:256" s="126" customFormat="1" ht="3" hidden="1" customHeight="1">
      <c r="A5" s="125"/>
      <c r="B5" s="36"/>
      <c r="C5" s="230"/>
      <c r="D5" s="100"/>
      <c r="E5" s="100"/>
      <c r="F5" s="100"/>
      <c r="G5" s="100"/>
      <c r="H5" s="234"/>
      <c r="I5" s="234"/>
      <c r="J5" s="234"/>
      <c r="K5" s="234"/>
      <c r="L5" s="235"/>
      <c r="M5" s="212"/>
      <c r="N5" s="212"/>
      <c r="O5" s="212"/>
      <c r="P5" s="212"/>
      <c r="Q5" s="360"/>
      <c r="R5" s="212"/>
      <c r="S5" s="357"/>
      <c r="T5" s="357"/>
      <c r="U5" s="357"/>
      <c r="V5" s="357"/>
    </row>
    <row r="6" spans="1:256" s="126" customFormat="1" ht="20.100000000000001" hidden="1" customHeight="1">
      <c r="A6" s="236"/>
      <c r="B6" s="236"/>
      <c r="C6" s="230"/>
      <c r="D6" s="827"/>
      <c r="E6" s="827"/>
      <c r="F6" s="828" t="s">
        <v>84</v>
      </c>
      <c r="G6" s="828"/>
      <c r="H6" s="234"/>
      <c r="I6" s="234"/>
      <c r="J6" s="237"/>
      <c r="K6" s="238"/>
      <c r="L6" s="238"/>
      <c r="M6" s="212"/>
      <c r="N6" s="212"/>
      <c r="O6" s="212"/>
      <c r="P6" s="212"/>
      <c r="Q6" s="360"/>
      <c r="R6" s="212"/>
      <c r="S6" s="357"/>
      <c r="T6" s="357"/>
      <c r="U6" s="357"/>
      <c r="V6" s="357"/>
    </row>
    <row r="7" spans="1:256" ht="3" customHeight="1"/>
    <row r="8" spans="1:256" s="126" customFormat="1">
      <c r="A8" s="125"/>
      <c r="B8" s="36"/>
      <c r="C8" s="230"/>
      <c r="D8" s="815" t="s">
        <v>16</v>
      </c>
      <c r="E8" s="815"/>
      <c r="F8" s="815" t="s">
        <v>398</v>
      </c>
      <c r="G8" s="815"/>
      <c r="H8" s="815"/>
      <c r="I8" s="829" t="s">
        <v>399</v>
      </c>
      <c r="J8" s="829"/>
      <c r="K8" s="829"/>
      <c r="L8" s="829"/>
      <c r="M8" s="212"/>
      <c r="N8" s="212"/>
      <c r="O8" s="212"/>
      <c r="P8" s="212"/>
      <c r="Q8" s="360"/>
      <c r="R8" s="212"/>
      <c r="S8" s="357"/>
      <c r="T8" s="357"/>
      <c r="U8" s="357"/>
      <c r="V8" s="357"/>
    </row>
    <row r="9" spans="1:256" s="126" customFormat="1" ht="20.25" customHeight="1">
      <c r="A9" s="125"/>
      <c r="B9" s="36"/>
      <c r="C9" s="230"/>
      <c r="D9" s="240" t="s">
        <v>92</v>
      </c>
      <c r="E9" s="240" t="s">
        <v>400</v>
      </c>
      <c r="F9" s="820" t="s">
        <v>92</v>
      </c>
      <c r="G9" s="821"/>
      <c r="H9" s="241" t="s">
        <v>400</v>
      </c>
      <c r="I9" s="822" t="s">
        <v>92</v>
      </c>
      <c r="J9" s="822"/>
      <c r="K9" s="241" t="s">
        <v>400</v>
      </c>
      <c r="L9" s="241" t="s">
        <v>401</v>
      </c>
      <c r="M9" s="212"/>
      <c r="N9" s="212"/>
      <c r="O9" s="212"/>
      <c r="P9" s="212"/>
      <c r="Q9" s="360"/>
      <c r="R9" s="212"/>
      <c r="S9" s="357"/>
      <c r="T9" s="357"/>
      <c r="U9" s="357"/>
      <c r="V9" s="357"/>
    </row>
    <row r="10" spans="1:256" ht="12" customHeight="1">
      <c r="C10" s="249"/>
      <c r="D10" s="355" t="s">
        <v>93</v>
      </c>
      <c r="E10" s="355" t="s">
        <v>49</v>
      </c>
      <c r="F10" s="823" t="s">
        <v>50</v>
      </c>
      <c r="G10" s="823"/>
      <c r="H10" s="355" t="s">
        <v>51</v>
      </c>
      <c r="I10" s="823" t="s">
        <v>68</v>
      </c>
      <c r="J10" s="823"/>
      <c r="K10" s="355" t="s">
        <v>69</v>
      </c>
      <c r="L10" s="355" t="s">
        <v>183</v>
      </c>
      <c r="M10" s="263"/>
      <c r="N10" s="263"/>
      <c r="O10" s="263"/>
      <c r="P10" s="263"/>
      <c r="Q10" s="239"/>
      <c r="R10" s="263"/>
      <c r="S10" s="356"/>
      <c r="T10" s="356"/>
      <c r="U10" s="356"/>
      <c r="V10" s="356"/>
    </row>
    <row r="11" spans="1:256" s="126" customFormat="1" hidden="1">
      <c r="A11" s="36"/>
      <c r="B11" s="36"/>
      <c r="C11" s="230"/>
      <c r="D11" s="242">
        <v>0</v>
      </c>
      <c r="E11" s="243"/>
      <c r="F11" s="162"/>
      <c r="G11" s="162"/>
      <c r="H11" s="244"/>
      <c r="I11" s="245"/>
      <c r="J11" s="162"/>
      <c r="K11" s="244"/>
      <c r="L11" s="246"/>
      <c r="M11" s="400" t="s">
        <v>523</v>
      </c>
      <c r="N11" s="212"/>
      <c r="O11" s="212"/>
      <c r="P11" s="212" t="s">
        <v>521</v>
      </c>
      <c r="Q11" s="360" t="s">
        <v>522</v>
      </c>
      <c r="R11" s="212" t="s">
        <v>586</v>
      </c>
      <c r="S11" s="357"/>
      <c r="T11" s="357"/>
      <c r="U11" s="357"/>
      <c r="V11" s="357"/>
    </row>
    <row r="12" spans="1:256" s="265" customFormat="1" ht="0.95" customHeight="1">
      <c r="A12" s="89"/>
      <c r="B12" s="186" t="s">
        <v>405</v>
      </c>
      <c r="C12" s="814"/>
      <c r="D12" s="815">
        <v>1</v>
      </c>
      <c r="E12" s="816" t="s">
        <v>3266</v>
      </c>
      <c r="F12" s="353"/>
      <c r="G12" s="188">
        <v>0</v>
      </c>
      <c r="H12" s="358"/>
      <c r="I12" s="250"/>
      <c r="J12" s="395" t="s">
        <v>520</v>
      </c>
      <c r="K12" s="155"/>
      <c r="L12" s="266"/>
      <c r="M12" s="642">
        <f>mergeValue(H12)</f>
        <v>0</v>
      </c>
      <c r="N12" s="723"/>
      <c r="O12" s="723"/>
      <c r="P12" s="642" t="str">
        <f>IF(ISERROR(MATCH(Q12,MODesc,0)),"n","y")</f>
        <v>n</v>
      </c>
      <c r="Q12" s="723" t="s">
        <v>3266</v>
      </c>
      <c r="R12" s="642" t="str">
        <f>K12&amp;"("&amp;L12&amp;")"</f>
        <v>()</v>
      </c>
      <c r="S12" s="186"/>
      <c r="T12" s="186"/>
      <c r="U12" s="248"/>
      <c r="V12" s="186"/>
      <c r="W12" s="186"/>
      <c r="X12" s="186"/>
      <c r="Y12" s="264"/>
      <c r="Z12" s="264"/>
      <c r="AA12" s="548"/>
      <c r="AB12" s="548"/>
      <c r="AC12" s="548"/>
      <c r="AD12" s="548"/>
      <c r="AE12" s="548"/>
      <c r="AF12" s="548"/>
      <c r="AG12" s="548"/>
      <c r="AH12" s="548"/>
      <c r="AI12" s="548"/>
      <c r="AJ12" s="548"/>
      <c r="AK12" s="548"/>
      <c r="AL12" s="548"/>
      <c r="AM12" s="548"/>
      <c r="AN12" s="548"/>
      <c r="AO12" s="548"/>
      <c r="AP12" s="548"/>
      <c r="AQ12" s="548"/>
      <c r="AR12" s="548"/>
      <c r="AS12" s="548"/>
      <c r="AT12" s="548"/>
      <c r="AU12" s="548"/>
      <c r="AV12" s="548"/>
      <c r="AW12" s="548"/>
      <c r="AX12" s="548"/>
      <c r="AY12" s="548"/>
      <c r="AZ12" s="548"/>
      <c r="BA12" s="548"/>
      <c r="BB12" s="548"/>
      <c r="BC12" s="548"/>
      <c r="BD12" s="548"/>
      <c r="BE12" s="548"/>
      <c r="BF12" s="548"/>
      <c r="BG12" s="548"/>
      <c r="BH12" s="548"/>
      <c r="BI12" s="548"/>
      <c r="BJ12" s="548"/>
      <c r="BK12" s="548"/>
      <c r="BL12" s="548"/>
      <c r="BM12" s="548"/>
      <c r="BN12" s="548"/>
      <c r="BO12" s="548"/>
      <c r="BP12" s="548"/>
      <c r="BQ12" s="548"/>
      <c r="BR12" s="548"/>
      <c r="BS12" s="548"/>
      <c r="BT12" s="548"/>
      <c r="BU12" s="548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</row>
    <row r="13" spans="1:256" s="265" customFormat="1" ht="0.95" customHeight="1">
      <c r="A13" s="89"/>
      <c r="B13" s="186" t="s">
        <v>405</v>
      </c>
      <c r="C13" s="814"/>
      <c r="D13" s="815"/>
      <c r="E13" s="817"/>
      <c r="F13" s="818"/>
      <c r="G13" s="815">
        <v>1</v>
      </c>
      <c r="H13" s="812" t="s">
        <v>2466</v>
      </c>
      <c r="I13" s="250"/>
      <c r="J13" s="395" t="s">
        <v>520</v>
      </c>
      <c r="K13" s="155"/>
      <c r="L13" s="266"/>
      <c r="M13" s="642" t="str">
        <f>mergeValue(H13)</f>
        <v>Янаульский муниципальный район</v>
      </c>
      <c r="N13" s="723"/>
      <c r="O13" s="723"/>
      <c r="P13" s="723"/>
      <c r="Q13" s="723"/>
      <c r="R13" s="642" t="str">
        <f>K13&amp;"("&amp;L13&amp;")"</f>
        <v>()</v>
      </c>
      <c r="S13" s="186"/>
      <c r="T13" s="186"/>
      <c r="U13" s="248"/>
      <c r="V13" s="186"/>
      <c r="W13" s="186"/>
      <c r="X13" s="186"/>
      <c r="Y13" s="264"/>
      <c r="Z13" s="264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548"/>
      <c r="AL13" s="548"/>
      <c r="AM13" s="548"/>
      <c r="AN13" s="548"/>
      <c r="AO13" s="548"/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48"/>
      <c r="BA13" s="548"/>
      <c r="BB13" s="548"/>
      <c r="BC13" s="548"/>
      <c r="BD13" s="548"/>
      <c r="BE13" s="548"/>
      <c r="BF13" s="548"/>
      <c r="BG13" s="548"/>
      <c r="BH13" s="548"/>
      <c r="BI13" s="548"/>
      <c r="BJ13" s="548"/>
      <c r="BK13" s="548"/>
      <c r="BL13" s="548"/>
      <c r="BM13" s="548"/>
      <c r="BN13" s="548"/>
      <c r="BO13" s="548"/>
      <c r="BP13" s="548"/>
      <c r="BQ13" s="548"/>
      <c r="BR13" s="548"/>
      <c r="BS13" s="548"/>
      <c r="BT13" s="548"/>
      <c r="BU13" s="548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</row>
    <row r="14" spans="1:256" s="265" customFormat="1" ht="15" customHeight="1">
      <c r="A14" s="89"/>
      <c r="B14" s="186" t="s">
        <v>405</v>
      </c>
      <c r="C14" s="814"/>
      <c r="D14" s="815"/>
      <c r="E14" s="817"/>
      <c r="F14" s="819"/>
      <c r="G14" s="815"/>
      <c r="H14" s="813"/>
      <c r="I14" s="785"/>
      <c r="J14" s="188">
        <v>1</v>
      </c>
      <c r="K14" s="398" t="s">
        <v>2473</v>
      </c>
      <c r="L14" s="247" t="s">
        <v>2474</v>
      </c>
      <c r="M14" s="642" t="str">
        <f>mergeValue(H14)</f>
        <v>Янаульский муниципальный район</v>
      </c>
      <c r="N14" s="723"/>
      <c r="O14" s="723"/>
      <c r="P14" s="723"/>
      <c r="Q14" s="723"/>
      <c r="R14" s="642" t="str">
        <f>K14&amp;" ("&amp;L14&amp;")"</f>
        <v>Город Янаул (80659101)</v>
      </c>
      <c r="S14" s="186"/>
      <c r="T14" s="186"/>
      <c r="U14" s="248"/>
      <c r="V14" s="186"/>
      <c r="W14" s="186"/>
      <c r="X14" s="186"/>
      <c r="Y14" s="264"/>
      <c r="Z14" s="264"/>
      <c r="AA14" s="548"/>
      <c r="AB14" s="548"/>
      <c r="AC14" s="548"/>
      <c r="AD14" s="548"/>
      <c r="AE14" s="548"/>
      <c r="AF14" s="548"/>
      <c r="AG14" s="548"/>
      <c r="AH14" s="548"/>
      <c r="AI14" s="548"/>
      <c r="AJ14" s="548"/>
      <c r="AK14" s="548"/>
      <c r="AL14" s="548"/>
      <c r="AM14" s="548"/>
      <c r="AN14" s="548"/>
      <c r="AO14" s="548"/>
      <c r="AP14" s="548"/>
      <c r="AQ14" s="548"/>
      <c r="AR14" s="548"/>
      <c r="AS14" s="548"/>
      <c r="AT14" s="548"/>
      <c r="AU14" s="548"/>
      <c r="AV14" s="548"/>
      <c r="AW14" s="548"/>
      <c r="AX14" s="548"/>
      <c r="AY14" s="548"/>
      <c r="AZ14" s="548"/>
      <c r="BA14" s="548"/>
      <c r="BB14" s="548"/>
      <c r="BC14" s="548"/>
      <c r="BD14" s="548"/>
      <c r="BE14" s="548"/>
      <c r="BF14" s="548"/>
      <c r="BG14" s="548"/>
      <c r="BH14" s="548"/>
      <c r="BI14" s="548"/>
      <c r="BJ14" s="548"/>
      <c r="BK14" s="548"/>
      <c r="BL14" s="548"/>
      <c r="BM14" s="548"/>
      <c r="BN14" s="548"/>
      <c r="BO14" s="548"/>
      <c r="BP14" s="548"/>
      <c r="BQ14" s="548"/>
      <c r="BR14" s="548"/>
      <c r="BS14" s="548"/>
      <c r="BT14" s="548"/>
      <c r="BU14" s="548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</row>
    <row r="15" spans="1:256" s="126" customFormat="1" ht="0.95" customHeight="1">
      <c r="A15" s="36"/>
      <c r="B15" s="36" t="s">
        <v>402</v>
      </c>
      <c r="C15" s="230"/>
      <c r="D15" s="250"/>
      <c r="E15" s="203"/>
      <c r="F15" s="252"/>
      <c r="G15" s="252"/>
      <c r="H15" s="252"/>
      <c r="I15" s="252"/>
      <c r="J15" s="252"/>
      <c r="K15" s="252"/>
      <c r="L15" s="253"/>
      <c r="M15" s="400"/>
      <c r="N15" s="212"/>
      <c r="O15" s="212"/>
      <c r="P15" s="212"/>
      <c r="Q15" s="360" t="s">
        <v>19</v>
      </c>
      <c r="R15" s="212"/>
      <c r="S15" s="357"/>
      <c r="T15" s="357"/>
      <c r="U15" s="357"/>
      <c r="V15" s="357"/>
    </row>
    <row r="16" spans="1:256" s="126" customFormat="1" ht="21" customHeight="1">
      <c r="A16" s="125"/>
      <c r="B16" s="36"/>
      <c r="C16" s="232"/>
      <c r="D16" s="254"/>
      <c r="E16" s="254"/>
      <c r="F16" s="254"/>
      <c r="G16" s="254"/>
      <c r="H16" s="254"/>
      <c r="I16" s="254"/>
      <c r="J16" s="254"/>
      <c r="K16" s="254"/>
      <c r="L16" s="254"/>
      <c r="M16" s="212"/>
      <c r="N16" s="212"/>
      <c r="O16" s="212"/>
      <c r="P16" s="212"/>
      <c r="Q16" s="360"/>
      <c r="R16" s="212"/>
      <c r="S16" s="357"/>
      <c r="T16" s="357"/>
      <c r="U16" s="357"/>
      <c r="V16" s="357"/>
    </row>
    <row r="17" spans="1:22" s="126" customFormat="1">
      <c r="A17" s="125"/>
      <c r="B17" s="36"/>
      <c r="C17" s="232"/>
      <c r="D17" s="36"/>
      <c r="E17" s="36"/>
      <c r="F17" s="36"/>
      <c r="G17" s="36"/>
      <c r="H17" s="36"/>
      <c r="I17" s="36"/>
      <c r="J17" s="36"/>
      <c r="K17" s="36"/>
      <c r="L17" s="36"/>
      <c r="M17" s="212"/>
      <c r="N17" s="212"/>
      <c r="O17" s="212"/>
      <c r="P17" s="212"/>
      <c r="Q17" s="360"/>
      <c r="R17" s="212"/>
      <c r="S17" s="357"/>
      <c r="T17" s="357"/>
      <c r="U17" s="357"/>
      <c r="V17" s="357"/>
    </row>
    <row r="18" spans="1:22" s="126" customFormat="1" ht="0.75" customHeight="1">
      <c r="A18" s="125"/>
      <c r="B18" s="36"/>
      <c r="C18" s="232"/>
      <c r="D18" s="36"/>
      <c r="E18" s="36"/>
      <c r="F18" s="36"/>
      <c r="G18" s="36"/>
      <c r="H18" s="36"/>
      <c r="I18" s="36"/>
      <c r="J18" s="36"/>
      <c r="K18" s="36"/>
      <c r="L18" s="36"/>
      <c r="M18" s="212"/>
      <c r="N18" s="212"/>
      <c r="O18" s="212"/>
      <c r="P18" s="212"/>
      <c r="Q18" s="360"/>
      <c r="R18" s="212"/>
      <c r="S18" s="357"/>
      <c r="T18" s="357"/>
      <c r="U18" s="357"/>
      <c r="V18" s="357"/>
    </row>
    <row r="19" spans="1:22" s="256" customFormat="1" ht="10.5">
      <c r="A19" s="255"/>
      <c r="C19" s="257"/>
      <c r="D19" s="258"/>
      <c r="E19" s="258"/>
      <c r="M19" s="212"/>
      <c r="N19" s="212"/>
      <c r="O19" s="212"/>
      <c r="P19" s="212"/>
      <c r="Q19" s="360"/>
      <c r="R19" s="212"/>
      <c r="S19" s="357"/>
      <c r="T19" s="357"/>
      <c r="U19" s="357"/>
      <c r="V19" s="357"/>
    </row>
    <row r="20" spans="1:22" s="256" customFormat="1" ht="10.5">
      <c r="A20" s="255"/>
      <c r="C20" s="257"/>
      <c r="D20" s="258"/>
      <c r="E20" s="258"/>
      <c r="M20" s="212"/>
      <c r="N20" s="212"/>
      <c r="O20" s="212"/>
      <c r="P20" s="212"/>
      <c r="Q20" s="360"/>
      <c r="R20" s="212"/>
      <c r="S20" s="357"/>
      <c r="T20" s="357"/>
      <c r="U20" s="357"/>
      <c r="V20" s="357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84"/>
  </cols>
  <sheetData>
    <row r="1" spans="1:1">
      <c r="A1" s="54"/>
    </row>
  </sheetData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39"/>
  <sheetViews>
    <sheetView showGridLines="0" zoomScaleNormal="100" workbookViewId="0"/>
  </sheetViews>
  <sheetFormatPr defaultRowHeight="11.25"/>
  <cols>
    <col min="1" max="1" width="36.28515625" style="3" customWidth="1"/>
    <col min="2" max="2" width="21.140625" style="3" customWidth="1"/>
    <col min="3" max="16384" width="9.140625" style="2"/>
  </cols>
  <sheetData>
    <row r="1" spans="1:2">
      <c r="A1" s="4" t="s">
        <v>57</v>
      </c>
      <c r="B1" s="4" t="s">
        <v>58</v>
      </c>
    </row>
    <row r="2" spans="1:2">
      <c r="A2" t="s">
        <v>413</v>
      </c>
      <c r="B2" t="s">
        <v>76</v>
      </c>
    </row>
    <row r="3" spans="1:2">
      <c r="A3" t="s">
        <v>414</v>
      </c>
      <c r="B3" t="s">
        <v>386</v>
      </c>
    </row>
    <row r="4" spans="1:2">
      <c r="A4" t="s">
        <v>415</v>
      </c>
      <c r="B4" t="s">
        <v>59</v>
      </c>
    </row>
    <row r="5" spans="1:2">
      <c r="A5" t="s">
        <v>417</v>
      </c>
      <c r="B5" t="s">
        <v>578</v>
      </c>
    </row>
    <row r="6" spans="1:2">
      <c r="A6" t="s">
        <v>416</v>
      </c>
      <c r="B6" t="s">
        <v>489</v>
      </c>
    </row>
    <row r="7" spans="1:2">
      <c r="A7" t="s">
        <v>749</v>
      </c>
      <c r="B7" t="s">
        <v>426</v>
      </c>
    </row>
    <row r="8" spans="1:2">
      <c r="A8" t="s">
        <v>750</v>
      </c>
      <c r="B8" t="s">
        <v>427</v>
      </c>
    </row>
    <row r="9" spans="1:2">
      <c r="A9" t="s">
        <v>509</v>
      </c>
      <c r="B9" t="s">
        <v>428</v>
      </c>
    </row>
    <row r="10" spans="1:2">
      <c r="A10" t="s">
        <v>418</v>
      </c>
      <c r="B10" t="s">
        <v>490</v>
      </c>
    </row>
    <row r="11" spans="1:2">
      <c r="A11" t="s">
        <v>764</v>
      </c>
      <c r="B11" t="s">
        <v>429</v>
      </c>
    </row>
    <row r="12" spans="1:2">
      <c r="A12" t="s">
        <v>765</v>
      </c>
      <c r="B12" t="s">
        <v>430</v>
      </c>
    </row>
    <row r="13" spans="1:2">
      <c r="A13" t="s">
        <v>751</v>
      </c>
      <c r="B13" t="s">
        <v>431</v>
      </c>
    </row>
    <row r="14" spans="1:2">
      <c r="A14" t="s">
        <v>752</v>
      </c>
      <c r="B14" t="s">
        <v>335</v>
      </c>
    </row>
    <row r="15" spans="1:2">
      <c r="A15" t="s">
        <v>753</v>
      </c>
      <c r="B15" t="s">
        <v>61</v>
      </c>
    </row>
    <row r="16" spans="1:2">
      <c r="A16" t="s">
        <v>754</v>
      </c>
      <c r="B16" t="s">
        <v>387</v>
      </c>
    </row>
    <row r="17" spans="1:2">
      <c r="A17" t="s">
        <v>755</v>
      </c>
      <c r="B17" t="s">
        <v>440</v>
      </c>
    </row>
    <row r="18" spans="1:2">
      <c r="A18" t="s">
        <v>756</v>
      </c>
      <c r="B18" t="s">
        <v>250</v>
      </c>
    </row>
    <row r="19" spans="1:2">
      <c r="A19" t="s">
        <v>757</v>
      </c>
      <c r="B19" t="s">
        <v>74</v>
      </c>
    </row>
    <row r="20" spans="1:2">
      <c r="A20" t="s">
        <v>758</v>
      </c>
      <c r="B20" t="s">
        <v>63</v>
      </c>
    </row>
    <row r="21" spans="1:2">
      <c r="A21" t="s">
        <v>759</v>
      </c>
      <c r="B21" t="s">
        <v>75</v>
      </c>
    </row>
    <row r="22" spans="1:2">
      <c r="A22" t="s">
        <v>760</v>
      </c>
      <c r="B22" t="s">
        <v>432</v>
      </c>
    </row>
    <row r="23" spans="1:2">
      <c r="A23" t="s">
        <v>761</v>
      </c>
      <c r="B23" t="s">
        <v>73</v>
      </c>
    </row>
    <row r="24" spans="1:2">
      <c r="A24" t="s">
        <v>762</v>
      </c>
      <c r="B24" t="s">
        <v>62</v>
      </c>
    </row>
    <row r="25" spans="1:2">
      <c r="A25" t="s">
        <v>602</v>
      </c>
      <c r="B25" t="s">
        <v>64</v>
      </c>
    </row>
    <row r="26" spans="1:2">
      <c r="A26" t="s">
        <v>603</v>
      </c>
      <c r="B26" t="s">
        <v>385</v>
      </c>
    </row>
    <row r="27" spans="1:2">
      <c r="A27" t="s">
        <v>511</v>
      </c>
      <c r="B27" t="s">
        <v>14</v>
      </c>
    </row>
    <row r="28" spans="1:2">
      <c r="A28" t="s">
        <v>420</v>
      </c>
      <c r="B28" t="s">
        <v>82</v>
      </c>
    </row>
    <row r="29" spans="1:2">
      <c r="A29" t="s">
        <v>510</v>
      </c>
      <c r="B29" t="s">
        <v>15</v>
      </c>
    </row>
    <row r="30" spans="1:2">
      <c r="A30" t="s">
        <v>419</v>
      </c>
      <c r="B30" t="s">
        <v>579</v>
      </c>
    </row>
    <row r="31" spans="1:2">
      <c r="A31" t="s">
        <v>587</v>
      </c>
      <c r="B31" t="s">
        <v>433</v>
      </c>
    </row>
    <row r="32" spans="1:2">
      <c r="A32" t="s">
        <v>488</v>
      </c>
      <c r="B32" t="s">
        <v>180</v>
      </c>
    </row>
    <row r="33" spans="1:2">
      <c r="A33" t="s">
        <v>421</v>
      </c>
      <c r="B33" t="s">
        <v>512</v>
      </c>
    </row>
    <row r="34" spans="1:2">
      <c r="A34" t="s">
        <v>422</v>
      </c>
      <c r="B34" t="s">
        <v>491</v>
      </c>
    </row>
    <row r="35" spans="1:2">
      <c r="A35" t="s">
        <v>423</v>
      </c>
      <c r="B35" t="s">
        <v>336</v>
      </c>
    </row>
    <row r="36" spans="1:2">
      <c r="A36" t="s">
        <v>424</v>
      </c>
      <c r="B36" t="s">
        <v>279</v>
      </c>
    </row>
    <row r="37" spans="1:2">
      <c r="A37" t="s">
        <v>425</v>
      </c>
      <c r="B37" t="s">
        <v>334</v>
      </c>
    </row>
    <row r="38" spans="1:2">
      <c r="A38"/>
      <c r="B38" t="s">
        <v>199</v>
      </c>
    </row>
    <row r="39" spans="1:2">
      <c r="A39"/>
      <c r="B39" t="s">
        <v>181</v>
      </c>
    </row>
    <row r="40" spans="1:2">
      <c r="A40"/>
      <c r="B40" t="s">
        <v>178</v>
      </c>
    </row>
    <row r="41" spans="1:2">
      <c r="A41"/>
      <c r="B41" t="s">
        <v>221</v>
      </c>
    </row>
    <row r="42" spans="1:2">
      <c r="A42"/>
      <c r="B42" t="s">
        <v>179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3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3"/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5"/>
    </row>
    <row r="2" spans="1:1" ht="12">
      <c r="A2" s="15"/>
    </row>
    <row r="3" spans="1:1" ht="12">
      <c r="A3" s="15"/>
    </row>
    <row r="4" spans="1:1" ht="12">
      <c r="A4" s="15"/>
    </row>
    <row r="5" spans="1:1" ht="12">
      <c r="A5" s="15"/>
    </row>
    <row r="6" spans="1:1" ht="12">
      <c r="A6" s="15"/>
    </row>
    <row r="7" spans="1:1" ht="12">
      <c r="A7" s="15"/>
    </row>
    <row r="8" spans="1:1" ht="12">
      <c r="A8" s="15"/>
    </row>
    <row r="9" spans="1:1" ht="12">
      <c r="A9" s="15"/>
    </row>
    <row r="10" spans="1:1" ht="12">
      <c r="A10" s="15"/>
    </row>
    <row r="11" spans="1:1" ht="12">
      <c r="A11" s="15"/>
    </row>
    <row r="12" spans="1:1" ht="12">
      <c r="A12" s="15"/>
    </row>
    <row r="13" spans="1:1" ht="12">
      <c r="A13" s="15"/>
    </row>
    <row r="14" spans="1:1" ht="12">
      <c r="A14" s="15"/>
    </row>
    <row r="15" spans="1:1" ht="12">
      <c r="A15" s="15"/>
    </row>
    <row r="16" spans="1:1" ht="12">
      <c r="A16" s="15"/>
    </row>
    <row r="17" spans="1:1" ht="12">
      <c r="A17" s="15"/>
    </row>
    <row r="18" spans="1:1" ht="12">
      <c r="A18" s="15"/>
    </row>
    <row r="19" spans="1:1" ht="12">
      <c r="A19" s="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6"/>
    <col min="2" max="16384" width="9.140625" style="17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202"/>
  <sheetViews>
    <sheetView showGridLines="0" zoomScaleNormal="100" workbookViewId="0"/>
  </sheetViews>
  <sheetFormatPr defaultRowHeight="11.25"/>
  <cols>
    <col min="1" max="2" width="9.140625" style="5"/>
    <col min="3" max="3" width="20.7109375" style="5" customWidth="1"/>
    <col min="4" max="4" width="25.140625" style="5" customWidth="1"/>
    <col min="5" max="16384" width="9.140625" style="5"/>
  </cols>
  <sheetData>
    <row r="1" spans="1:10">
      <c r="A1" s="5" t="s">
        <v>2502</v>
      </c>
      <c r="B1" s="5" t="s">
        <v>2518</v>
      </c>
      <c r="C1" s="5" t="s">
        <v>2519</v>
      </c>
      <c r="D1" s="5" t="s">
        <v>2520</v>
      </c>
      <c r="E1" s="5" t="s">
        <v>2521</v>
      </c>
      <c r="F1" s="5" t="s">
        <v>2522</v>
      </c>
      <c r="G1" s="5" t="s">
        <v>2523</v>
      </c>
      <c r="H1" s="5" t="s">
        <v>2524</v>
      </c>
      <c r="I1" s="5" t="s">
        <v>2525</v>
      </c>
    </row>
    <row r="2" spans="1:10">
      <c r="A2" s="5">
        <v>1</v>
      </c>
      <c r="B2" s="5" t="s">
        <v>2526</v>
      </c>
      <c r="C2" s="5" t="s">
        <v>137</v>
      </c>
      <c r="D2" s="5" t="s">
        <v>2527</v>
      </c>
      <c r="E2" s="5" t="s">
        <v>2528</v>
      </c>
      <c r="F2" s="5" t="s">
        <v>2529</v>
      </c>
      <c r="G2" s="5" t="s">
        <v>2530</v>
      </c>
      <c r="H2" s="5" t="s">
        <v>2531</v>
      </c>
      <c r="J2" s="5" t="s">
        <v>3254</v>
      </c>
    </row>
    <row r="3" spans="1:10">
      <c r="A3" s="5">
        <v>2</v>
      </c>
      <c r="B3" s="5" t="s">
        <v>2526</v>
      </c>
      <c r="C3" s="5" t="s">
        <v>137</v>
      </c>
      <c r="D3" s="5" t="s">
        <v>2532</v>
      </c>
      <c r="E3" s="5" t="s">
        <v>2533</v>
      </c>
      <c r="F3" s="5" t="s">
        <v>2534</v>
      </c>
      <c r="G3" s="5" t="s">
        <v>2535</v>
      </c>
      <c r="H3" s="5" t="s">
        <v>2536</v>
      </c>
      <c r="J3" s="5" t="s">
        <v>3254</v>
      </c>
    </row>
    <row r="4" spans="1:10">
      <c r="A4" s="5">
        <v>3</v>
      </c>
      <c r="B4" s="5" t="s">
        <v>2526</v>
      </c>
      <c r="C4" s="5" t="s">
        <v>137</v>
      </c>
      <c r="D4" s="5" t="s">
        <v>2537</v>
      </c>
      <c r="E4" s="5" t="s">
        <v>2538</v>
      </c>
      <c r="F4" s="5" t="s">
        <v>2539</v>
      </c>
      <c r="G4" s="5" t="s">
        <v>2540</v>
      </c>
      <c r="J4" s="5" t="s">
        <v>3254</v>
      </c>
    </row>
    <row r="5" spans="1:10">
      <c r="A5" s="5">
        <v>4</v>
      </c>
      <c r="B5" s="5" t="s">
        <v>2526</v>
      </c>
      <c r="C5" s="5" t="s">
        <v>137</v>
      </c>
      <c r="D5" s="5" t="s">
        <v>2541</v>
      </c>
      <c r="E5" s="5" t="s">
        <v>2542</v>
      </c>
      <c r="F5" s="5" t="s">
        <v>2543</v>
      </c>
      <c r="G5" s="5" t="s">
        <v>2544</v>
      </c>
      <c r="J5" s="5" t="s">
        <v>3254</v>
      </c>
    </row>
    <row r="6" spans="1:10">
      <c r="A6" s="5">
        <v>5</v>
      </c>
      <c r="B6" s="5" t="s">
        <v>2526</v>
      </c>
      <c r="C6" s="5" t="s">
        <v>137</v>
      </c>
      <c r="D6" s="5" t="s">
        <v>2545</v>
      </c>
      <c r="E6" s="5" t="s">
        <v>2546</v>
      </c>
      <c r="F6" s="5" t="s">
        <v>2547</v>
      </c>
      <c r="G6" s="5" t="s">
        <v>2548</v>
      </c>
      <c r="H6" s="5" t="s">
        <v>2549</v>
      </c>
      <c r="J6" s="5" t="s">
        <v>3254</v>
      </c>
    </row>
    <row r="7" spans="1:10">
      <c r="A7" s="5">
        <v>6</v>
      </c>
      <c r="B7" s="5" t="s">
        <v>2526</v>
      </c>
      <c r="C7" s="5" t="s">
        <v>137</v>
      </c>
      <c r="D7" s="5" t="s">
        <v>2550</v>
      </c>
      <c r="E7" s="5" t="s">
        <v>2551</v>
      </c>
      <c r="F7" s="5" t="s">
        <v>2552</v>
      </c>
      <c r="G7" s="5" t="s">
        <v>3288</v>
      </c>
      <c r="J7" s="5" t="s">
        <v>3254</v>
      </c>
    </row>
    <row r="8" spans="1:10">
      <c r="A8" s="5">
        <v>7</v>
      </c>
      <c r="B8" s="5" t="s">
        <v>2526</v>
      </c>
      <c r="C8" s="5" t="s">
        <v>137</v>
      </c>
      <c r="D8" s="5" t="s">
        <v>2619</v>
      </c>
      <c r="E8" s="5" t="s">
        <v>3289</v>
      </c>
      <c r="F8" s="5" t="s">
        <v>2620</v>
      </c>
      <c r="G8" s="5" t="s">
        <v>2621</v>
      </c>
      <c r="J8" s="5" t="s">
        <v>3254</v>
      </c>
    </row>
    <row r="9" spans="1:10">
      <c r="A9" s="5">
        <v>8</v>
      </c>
      <c r="B9" s="5" t="s">
        <v>2526</v>
      </c>
      <c r="C9" s="5" t="s">
        <v>137</v>
      </c>
      <c r="D9" s="5" t="s">
        <v>2553</v>
      </c>
      <c r="E9" s="5" t="s">
        <v>2554</v>
      </c>
      <c r="F9" s="5" t="s">
        <v>2555</v>
      </c>
      <c r="G9" s="5" t="s">
        <v>2556</v>
      </c>
      <c r="J9" s="5" t="s">
        <v>3254</v>
      </c>
    </row>
    <row r="10" spans="1:10">
      <c r="A10" s="5">
        <v>9</v>
      </c>
      <c r="B10" s="5" t="s">
        <v>2526</v>
      </c>
      <c r="C10" s="5" t="s">
        <v>137</v>
      </c>
      <c r="D10" s="5" t="s">
        <v>2557</v>
      </c>
      <c r="E10" s="5" t="s">
        <v>2554</v>
      </c>
      <c r="F10" s="5" t="s">
        <v>2555</v>
      </c>
      <c r="G10" s="5" t="s">
        <v>2558</v>
      </c>
      <c r="J10" s="5" t="s">
        <v>3254</v>
      </c>
    </row>
    <row r="11" spans="1:10">
      <c r="A11" s="5">
        <v>10</v>
      </c>
      <c r="B11" s="5" t="s">
        <v>2526</v>
      </c>
      <c r="C11" s="5" t="s">
        <v>137</v>
      </c>
      <c r="D11" s="5" t="s">
        <v>2559</v>
      </c>
      <c r="E11" s="5" t="s">
        <v>3290</v>
      </c>
      <c r="F11" s="5" t="s">
        <v>2560</v>
      </c>
      <c r="G11" s="5" t="s">
        <v>2561</v>
      </c>
      <c r="J11" s="5" t="s">
        <v>3254</v>
      </c>
    </row>
    <row r="12" spans="1:10">
      <c r="A12" s="5">
        <v>11</v>
      </c>
      <c r="B12" s="5" t="s">
        <v>2526</v>
      </c>
      <c r="C12" s="5" t="s">
        <v>137</v>
      </c>
      <c r="D12" s="5" t="s">
        <v>3194</v>
      </c>
      <c r="E12" s="5" t="s">
        <v>3291</v>
      </c>
      <c r="F12" s="5" t="s">
        <v>3195</v>
      </c>
      <c r="G12" s="5" t="s">
        <v>2622</v>
      </c>
      <c r="J12" s="5" t="s">
        <v>3254</v>
      </c>
    </row>
    <row r="13" spans="1:10">
      <c r="A13" s="5">
        <v>12</v>
      </c>
      <c r="B13" s="5" t="s">
        <v>2526</v>
      </c>
      <c r="C13" s="5" t="s">
        <v>137</v>
      </c>
      <c r="D13" s="5" t="s">
        <v>2801</v>
      </c>
      <c r="E13" s="5" t="s">
        <v>3292</v>
      </c>
      <c r="F13" s="5" t="s">
        <v>2802</v>
      </c>
      <c r="G13" s="5" t="s">
        <v>2622</v>
      </c>
      <c r="J13" s="5" t="s">
        <v>3254</v>
      </c>
    </row>
    <row r="14" spans="1:10">
      <c r="A14" s="5">
        <v>13</v>
      </c>
      <c r="B14" s="5" t="s">
        <v>2526</v>
      </c>
      <c r="C14" s="5" t="s">
        <v>137</v>
      </c>
      <c r="D14" s="5" t="s">
        <v>2562</v>
      </c>
      <c r="E14" s="5" t="s">
        <v>2563</v>
      </c>
      <c r="F14" s="5" t="s">
        <v>2564</v>
      </c>
      <c r="G14" s="5" t="s">
        <v>2565</v>
      </c>
      <c r="J14" s="5" t="s">
        <v>3254</v>
      </c>
    </row>
    <row r="15" spans="1:10">
      <c r="A15" s="5">
        <v>14</v>
      </c>
      <c r="B15" s="5" t="s">
        <v>2526</v>
      </c>
      <c r="C15" s="5" t="s">
        <v>137</v>
      </c>
      <c r="D15" s="5" t="s">
        <v>2566</v>
      </c>
      <c r="E15" s="5" t="s">
        <v>2567</v>
      </c>
      <c r="F15" s="5" t="s">
        <v>2568</v>
      </c>
      <c r="G15" s="5" t="s">
        <v>2569</v>
      </c>
      <c r="H15" s="5" t="s">
        <v>2570</v>
      </c>
      <c r="J15" s="5" t="s">
        <v>3254</v>
      </c>
    </row>
    <row r="16" spans="1:10">
      <c r="A16" s="5">
        <v>15</v>
      </c>
      <c r="B16" s="5" t="s">
        <v>2526</v>
      </c>
      <c r="C16" s="5" t="s">
        <v>137</v>
      </c>
      <c r="D16" s="5" t="s">
        <v>2571</v>
      </c>
      <c r="E16" s="5" t="s">
        <v>2572</v>
      </c>
      <c r="F16" s="5" t="s">
        <v>2573</v>
      </c>
      <c r="G16" s="5" t="s">
        <v>2574</v>
      </c>
      <c r="H16" s="5" t="s">
        <v>2575</v>
      </c>
      <c r="J16" s="5" t="s">
        <v>3254</v>
      </c>
    </row>
    <row r="17" spans="1:10">
      <c r="A17" s="5">
        <v>16</v>
      </c>
      <c r="B17" s="5" t="s">
        <v>2526</v>
      </c>
      <c r="C17" s="5" t="s">
        <v>137</v>
      </c>
      <c r="D17" s="5" t="s">
        <v>2576</v>
      </c>
      <c r="E17" s="5" t="s">
        <v>2577</v>
      </c>
      <c r="F17" s="5" t="s">
        <v>2578</v>
      </c>
      <c r="G17" s="5" t="s">
        <v>2579</v>
      </c>
      <c r="J17" s="5" t="s">
        <v>3254</v>
      </c>
    </row>
    <row r="18" spans="1:10">
      <c r="A18" s="5">
        <v>17</v>
      </c>
      <c r="B18" s="5" t="s">
        <v>2526</v>
      </c>
      <c r="C18" s="5" t="s">
        <v>137</v>
      </c>
      <c r="D18" s="5" t="s">
        <v>2580</v>
      </c>
      <c r="E18" s="5" t="s">
        <v>2581</v>
      </c>
      <c r="F18" s="5" t="s">
        <v>2582</v>
      </c>
      <c r="G18" s="5" t="s">
        <v>2583</v>
      </c>
      <c r="J18" s="5" t="s">
        <v>3254</v>
      </c>
    </row>
    <row r="19" spans="1:10">
      <c r="A19" s="5">
        <v>18</v>
      </c>
      <c r="B19" s="5" t="s">
        <v>2526</v>
      </c>
      <c r="C19" s="5" t="s">
        <v>137</v>
      </c>
      <c r="D19" s="5" t="s">
        <v>2584</v>
      </c>
      <c r="E19" s="5" t="s">
        <v>2585</v>
      </c>
      <c r="F19" s="5" t="s">
        <v>2586</v>
      </c>
      <c r="G19" s="5" t="s">
        <v>2587</v>
      </c>
      <c r="H19" s="5" t="s">
        <v>2588</v>
      </c>
      <c r="J19" s="5" t="s">
        <v>3254</v>
      </c>
    </row>
    <row r="20" spans="1:10">
      <c r="A20" s="5">
        <v>19</v>
      </c>
      <c r="B20" s="5" t="s">
        <v>2526</v>
      </c>
      <c r="C20" s="5" t="s">
        <v>137</v>
      </c>
      <c r="D20" s="5" t="s">
        <v>2589</v>
      </c>
      <c r="E20" s="5" t="s">
        <v>2590</v>
      </c>
      <c r="F20" s="5" t="s">
        <v>2591</v>
      </c>
      <c r="G20" s="5" t="s">
        <v>2592</v>
      </c>
      <c r="J20" s="5" t="s">
        <v>3254</v>
      </c>
    </row>
    <row r="21" spans="1:10">
      <c r="A21" s="5">
        <v>20</v>
      </c>
      <c r="B21" s="5" t="s">
        <v>2526</v>
      </c>
      <c r="C21" s="5" t="s">
        <v>137</v>
      </c>
      <c r="D21" s="5" t="s">
        <v>2593</v>
      </c>
      <c r="E21" s="5" t="s">
        <v>2594</v>
      </c>
      <c r="F21" s="5" t="s">
        <v>2595</v>
      </c>
      <c r="G21" s="5" t="s">
        <v>2596</v>
      </c>
      <c r="H21" s="5" t="s">
        <v>2597</v>
      </c>
      <c r="J21" s="5" t="s">
        <v>3254</v>
      </c>
    </row>
    <row r="22" spans="1:10">
      <c r="A22" s="5">
        <v>21</v>
      </c>
      <c r="B22" s="5" t="s">
        <v>2526</v>
      </c>
      <c r="C22" s="5" t="s">
        <v>137</v>
      </c>
      <c r="D22" s="5" t="s">
        <v>2598</v>
      </c>
      <c r="E22" s="5" t="s">
        <v>2599</v>
      </c>
      <c r="F22" s="5" t="s">
        <v>2600</v>
      </c>
      <c r="G22" s="5" t="s">
        <v>2587</v>
      </c>
      <c r="H22" s="5" t="s">
        <v>2601</v>
      </c>
      <c r="J22" s="5" t="s">
        <v>3254</v>
      </c>
    </row>
    <row r="23" spans="1:10">
      <c r="A23" s="5">
        <v>22</v>
      </c>
      <c r="B23" s="5" t="s">
        <v>2526</v>
      </c>
      <c r="C23" s="5" t="s">
        <v>137</v>
      </c>
      <c r="D23" s="5" t="s">
        <v>2602</v>
      </c>
      <c r="E23" s="5" t="s">
        <v>2603</v>
      </c>
      <c r="F23" s="5" t="s">
        <v>2604</v>
      </c>
      <c r="G23" s="5" t="s">
        <v>2605</v>
      </c>
      <c r="H23" s="5" t="s">
        <v>2606</v>
      </c>
      <c r="J23" s="5" t="s">
        <v>3254</v>
      </c>
    </row>
    <row r="24" spans="1:10">
      <c r="A24" s="5">
        <v>23</v>
      </c>
      <c r="B24" s="5" t="s">
        <v>2526</v>
      </c>
      <c r="C24" s="5" t="s">
        <v>137</v>
      </c>
      <c r="D24" s="5" t="s">
        <v>2607</v>
      </c>
      <c r="E24" s="5" t="s">
        <v>2608</v>
      </c>
      <c r="F24" s="5" t="s">
        <v>2609</v>
      </c>
      <c r="G24" s="5" t="s">
        <v>2574</v>
      </c>
      <c r="H24" s="5" t="s">
        <v>2610</v>
      </c>
      <c r="J24" s="5" t="s">
        <v>3254</v>
      </c>
    </row>
    <row r="25" spans="1:10">
      <c r="A25" s="5">
        <v>24</v>
      </c>
      <c r="B25" s="5" t="s">
        <v>2526</v>
      </c>
      <c r="C25" s="5" t="s">
        <v>137</v>
      </c>
      <c r="D25" s="5" t="s">
        <v>2611</v>
      </c>
      <c r="E25" s="5" t="s">
        <v>2612</v>
      </c>
      <c r="F25" s="5" t="s">
        <v>2613</v>
      </c>
      <c r="G25" s="5" t="s">
        <v>2614</v>
      </c>
      <c r="J25" s="5" t="s">
        <v>3254</v>
      </c>
    </row>
    <row r="26" spans="1:10">
      <c r="A26" s="5">
        <v>25</v>
      </c>
      <c r="B26" s="5" t="s">
        <v>2526</v>
      </c>
      <c r="C26" s="5" t="s">
        <v>137</v>
      </c>
      <c r="D26" s="5" t="s">
        <v>2615</v>
      </c>
      <c r="E26" s="5" t="s">
        <v>2616</v>
      </c>
      <c r="F26" s="5" t="s">
        <v>2617</v>
      </c>
      <c r="G26" s="5" t="s">
        <v>2618</v>
      </c>
      <c r="J26" s="5" t="s">
        <v>3254</v>
      </c>
    </row>
    <row r="27" spans="1:10">
      <c r="A27" s="5">
        <v>26</v>
      </c>
      <c r="B27" s="5" t="s">
        <v>2526</v>
      </c>
      <c r="C27" s="5" t="s">
        <v>137</v>
      </c>
      <c r="D27" s="5" t="s">
        <v>2623</v>
      </c>
      <c r="E27" s="5" t="s">
        <v>2624</v>
      </c>
      <c r="F27" s="5" t="s">
        <v>2625</v>
      </c>
      <c r="G27" s="5" t="s">
        <v>2548</v>
      </c>
      <c r="J27" s="5" t="s">
        <v>3254</v>
      </c>
    </row>
    <row r="28" spans="1:10">
      <c r="A28" s="5">
        <v>27</v>
      </c>
      <c r="B28" s="5" t="s">
        <v>2526</v>
      </c>
      <c r="C28" s="5" t="s">
        <v>137</v>
      </c>
      <c r="D28" s="5" t="s">
        <v>2626</v>
      </c>
      <c r="E28" s="5" t="s">
        <v>2627</v>
      </c>
      <c r="F28" s="5" t="s">
        <v>2628</v>
      </c>
      <c r="G28" s="5" t="s">
        <v>2629</v>
      </c>
      <c r="J28" s="5" t="s">
        <v>3254</v>
      </c>
    </row>
    <row r="29" spans="1:10">
      <c r="A29" s="5">
        <v>28</v>
      </c>
      <c r="B29" s="5" t="s">
        <v>2526</v>
      </c>
      <c r="C29" s="5" t="s">
        <v>137</v>
      </c>
      <c r="D29" s="5" t="s">
        <v>2630</v>
      </c>
      <c r="E29" s="5" t="s">
        <v>2631</v>
      </c>
      <c r="F29" s="5" t="s">
        <v>2632</v>
      </c>
      <c r="G29" s="5" t="s">
        <v>2629</v>
      </c>
      <c r="H29" s="5" t="s">
        <v>2633</v>
      </c>
      <c r="J29" s="5" t="s">
        <v>3254</v>
      </c>
    </row>
    <row r="30" spans="1:10">
      <c r="A30" s="5">
        <v>29</v>
      </c>
      <c r="B30" s="5" t="s">
        <v>2526</v>
      </c>
      <c r="C30" s="5" t="s">
        <v>137</v>
      </c>
      <c r="D30" s="5" t="s">
        <v>2634</v>
      </c>
      <c r="E30" s="5" t="s">
        <v>2635</v>
      </c>
      <c r="F30" s="5" t="s">
        <v>2636</v>
      </c>
      <c r="G30" s="5" t="s">
        <v>2629</v>
      </c>
      <c r="H30" s="5" t="s">
        <v>2637</v>
      </c>
      <c r="J30" s="5" t="s">
        <v>3254</v>
      </c>
    </row>
    <row r="31" spans="1:10">
      <c r="A31" s="5">
        <v>30</v>
      </c>
      <c r="B31" s="5" t="s">
        <v>2526</v>
      </c>
      <c r="C31" s="5" t="s">
        <v>137</v>
      </c>
      <c r="D31" s="5" t="s">
        <v>2638</v>
      </c>
      <c r="E31" s="5" t="s">
        <v>2639</v>
      </c>
      <c r="F31" s="5" t="s">
        <v>2640</v>
      </c>
      <c r="G31" s="5" t="s">
        <v>2629</v>
      </c>
      <c r="H31" s="5" t="s">
        <v>2641</v>
      </c>
      <c r="J31" s="5" t="s">
        <v>3254</v>
      </c>
    </row>
    <row r="32" spans="1:10">
      <c r="A32" s="5">
        <v>31</v>
      </c>
      <c r="B32" s="5" t="s">
        <v>2526</v>
      </c>
      <c r="C32" s="5" t="s">
        <v>137</v>
      </c>
      <c r="D32" s="5" t="s">
        <v>2642</v>
      </c>
      <c r="E32" s="5" t="s">
        <v>2643</v>
      </c>
      <c r="F32" s="5" t="s">
        <v>2644</v>
      </c>
      <c r="G32" s="5" t="s">
        <v>2629</v>
      </c>
      <c r="H32" s="5" t="s">
        <v>2645</v>
      </c>
      <c r="J32" s="5" t="s">
        <v>3254</v>
      </c>
    </row>
    <row r="33" spans="1:10">
      <c r="A33" s="5">
        <v>32</v>
      </c>
      <c r="B33" s="5" t="s">
        <v>2526</v>
      </c>
      <c r="C33" s="5" t="s">
        <v>137</v>
      </c>
      <c r="D33" s="5" t="s">
        <v>2646</v>
      </c>
      <c r="E33" s="5" t="s">
        <v>2647</v>
      </c>
      <c r="F33" s="5" t="s">
        <v>2648</v>
      </c>
      <c r="G33" s="5" t="s">
        <v>2649</v>
      </c>
      <c r="J33" s="5" t="s">
        <v>3254</v>
      </c>
    </row>
    <row r="34" spans="1:10">
      <c r="A34" s="5">
        <v>33</v>
      </c>
      <c r="B34" s="5" t="s">
        <v>2526</v>
      </c>
      <c r="C34" s="5" t="s">
        <v>137</v>
      </c>
      <c r="D34" s="5" t="s">
        <v>2650</v>
      </c>
      <c r="E34" s="5" t="s">
        <v>2651</v>
      </c>
      <c r="F34" s="5" t="s">
        <v>2652</v>
      </c>
      <c r="G34" s="5" t="s">
        <v>2605</v>
      </c>
      <c r="J34" s="5" t="s">
        <v>3254</v>
      </c>
    </row>
    <row r="35" spans="1:10">
      <c r="A35" s="5">
        <v>34</v>
      </c>
      <c r="B35" s="5" t="s">
        <v>2526</v>
      </c>
      <c r="C35" s="5" t="s">
        <v>137</v>
      </c>
      <c r="D35" s="5" t="s">
        <v>2653</v>
      </c>
      <c r="E35" s="5" t="s">
        <v>2654</v>
      </c>
      <c r="F35" s="5" t="s">
        <v>2655</v>
      </c>
      <c r="G35" s="5" t="s">
        <v>2656</v>
      </c>
      <c r="J35" s="5" t="s">
        <v>3254</v>
      </c>
    </row>
    <row r="36" spans="1:10">
      <c r="A36" s="5">
        <v>35</v>
      </c>
      <c r="B36" s="5" t="s">
        <v>2526</v>
      </c>
      <c r="C36" s="5" t="s">
        <v>137</v>
      </c>
      <c r="D36" s="5" t="s">
        <v>2657</v>
      </c>
      <c r="E36" s="5" t="s">
        <v>2658</v>
      </c>
      <c r="F36" s="5" t="s">
        <v>2659</v>
      </c>
      <c r="G36" s="5" t="s">
        <v>2660</v>
      </c>
      <c r="J36" s="5" t="s">
        <v>3254</v>
      </c>
    </row>
    <row r="37" spans="1:10">
      <c r="A37" s="5">
        <v>36</v>
      </c>
      <c r="B37" s="5" t="s">
        <v>2526</v>
      </c>
      <c r="C37" s="5" t="s">
        <v>137</v>
      </c>
      <c r="D37" s="5" t="s">
        <v>2661</v>
      </c>
      <c r="E37" s="5" t="s">
        <v>2662</v>
      </c>
      <c r="F37" s="5" t="s">
        <v>2663</v>
      </c>
      <c r="G37" s="5" t="s">
        <v>2605</v>
      </c>
      <c r="J37" s="5" t="s">
        <v>3254</v>
      </c>
    </row>
    <row r="38" spans="1:10">
      <c r="A38" s="5">
        <v>37</v>
      </c>
      <c r="B38" s="5" t="s">
        <v>2526</v>
      </c>
      <c r="C38" s="5" t="s">
        <v>137</v>
      </c>
      <c r="D38" s="5" t="s">
        <v>2664</v>
      </c>
      <c r="E38" s="5" t="s">
        <v>2665</v>
      </c>
      <c r="F38" s="5" t="s">
        <v>2666</v>
      </c>
      <c r="G38" s="5" t="s">
        <v>2667</v>
      </c>
      <c r="J38" s="5" t="s">
        <v>3254</v>
      </c>
    </row>
    <row r="39" spans="1:10">
      <c r="A39" s="5">
        <v>38</v>
      </c>
      <c r="B39" s="5" t="s">
        <v>2526</v>
      </c>
      <c r="C39" s="5" t="s">
        <v>137</v>
      </c>
      <c r="D39" s="5" t="s">
        <v>2668</v>
      </c>
      <c r="E39" s="5" t="s">
        <v>2669</v>
      </c>
      <c r="F39" s="5" t="s">
        <v>2670</v>
      </c>
      <c r="G39" s="5" t="s">
        <v>2605</v>
      </c>
      <c r="H39" s="5" t="s">
        <v>2671</v>
      </c>
      <c r="J39" s="5" t="s">
        <v>3254</v>
      </c>
    </row>
    <row r="40" spans="1:10">
      <c r="A40" s="5">
        <v>39</v>
      </c>
      <c r="B40" s="5" t="s">
        <v>2526</v>
      </c>
      <c r="C40" s="5" t="s">
        <v>137</v>
      </c>
      <c r="D40" s="5" t="s">
        <v>2672</v>
      </c>
      <c r="E40" s="5" t="s">
        <v>2673</v>
      </c>
      <c r="F40" s="5" t="s">
        <v>2674</v>
      </c>
      <c r="G40" s="5" t="s">
        <v>2675</v>
      </c>
      <c r="J40" s="5" t="s">
        <v>3254</v>
      </c>
    </row>
    <row r="41" spans="1:10">
      <c r="A41" s="5">
        <v>40</v>
      </c>
      <c r="B41" s="5" t="s">
        <v>2526</v>
      </c>
      <c r="C41" s="5" t="s">
        <v>137</v>
      </c>
      <c r="D41" s="5" t="s">
        <v>2676</v>
      </c>
      <c r="E41" s="5" t="s">
        <v>2677</v>
      </c>
      <c r="F41" s="5" t="s">
        <v>2678</v>
      </c>
      <c r="G41" s="5" t="s">
        <v>2679</v>
      </c>
      <c r="H41" s="5" t="s">
        <v>2680</v>
      </c>
      <c r="J41" s="5" t="s">
        <v>3254</v>
      </c>
    </row>
    <row r="42" spans="1:10">
      <c r="A42" s="5">
        <v>41</v>
      </c>
      <c r="B42" s="5" t="s">
        <v>2526</v>
      </c>
      <c r="C42" s="5" t="s">
        <v>137</v>
      </c>
      <c r="D42" s="5" t="s">
        <v>2681</v>
      </c>
      <c r="E42" s="5" t="s">
        <v>2682</v>
      </c>
      <c r="F42" s="5" t="s">
        <v>2683</v>
      </c>
      <c r="G42" s="5" t="s">
        <v>2684</v>
      </c>
      <c r="J42" s="5" t="s">
        <v>3254</v>
      </c>
    </row>
    <row r="43" spans="1:10">
      <c r="A43" s="5">
        <v>42</v>
      </c>
      <c r="B43" s="5" t="s">
        <v>2526</v>
      </c>
      <c r="C43" s="5" t="s">
        <v>137</v>
      </c>
      <c r="D43" s="5" t="s">
        <v>2685</v>
      </c>
      <c r="E43" s="5" t="s">
        <v>2686</v>
      </c>
      <c r="F43" s="5" t="s">
        <v>2687</v>
      </c>
      <c r="G43" s="5" t="s">
        <v>2688</v>
      </c>
      <c r="J43" s="5" t="s">
        <v>3254</v>
      </c>
    </row>
    <row r="44" spans="1:10">
      <c r="A44" s="5">
        <v>43</v>
      </c>
      <c r="B44" s="5" t="s">
        <v>2526</v>
      </c>
      <c r="C44" s="5" t="s">
        <v>137</v>
      </c>
      <c r="D44" s="5" t="s">
        <v>2689</v>
      </c>
      <c r="E44" s="5" t="s">
        <v>2690</v>
      </c>
      <c r="F44" s="5" t="s">
        <v>2691</v>
      </c>
      <c r="G44" s="5" t="s">
        <v>2621</v>
      </c>
      <c r="J44" s="5" t="s">
        <v>3254</v>
      </c>
    </row>
    <row r="45" spans="1:10">
      <c r="A45" s="5">
        <v>44</v>
      </c>
      <c r="B45" s="5" t="s">
        <v>2526</v>
      </c>
      <c r="C45" s="5" t="s">
        <v>137</v>
      </c>
      <c r="D45" s="5" t="s">
        <v>2692</v>
      </c>
      <c r="E45" s="5" t="s">
        <v>2693</v>
      </c>
      <c r="F45" s="5" t="s">
        <v>2694</v>
      </c>
      <c r="G45" s="5" t="s">
        <v>2695</v>
      </c>
      <c r="J45" s="5" t="s">
        <v>3254</v>
      </c>
    </row>
    <row r="46" spans="1:10">
      <c r="A46" s="5">
        <v>45</v>
      </c>
      <c r="B46" s="5" t="s">
        <v>2526</v>
      </c>
      <c r="C46" s="5" t="s">
        <v>137</v>
      </c>
      <c r="D46" s="5" t="s">
        <v>2696</v>
      </c>
      <c r="E46" s="5" t="s">
        <v>2697</v>
      </c>
      <c r="F46" s="5" t="s">
        <v>2698</v>
      </c>
      <c r="G46" s="5" t="s">
        <v>2699</v>
      </c>
      <c r="H46" s="5" t="s">
        <v>2700</v>
      </c>
      <c r="J46" s="5" t="s">
        <v>3254</v>
      </c>
    </row>
    <row r="47" spans="1:10">
      <c r="A47" s="5">
        <v>46</v>
      </c>
      <c r="B47" s="5" t="s">
        <v>2526</v>
      </c>
      <c r="C47" s="5" t="s">
        <v>137</v>
      </c>
      <c r="D47" s="5" t="s">
        <v>2701</v>
      </c>
      <c r="E47" s="5" t="s">
        <v>2702</v>
      </c>
      <c r="F47" s="5" t="s">
        <v>2703</v>
      </c>
      <c r="G47" s="5" t="s">
        <v>2621</v>
      </c>
      <c r="J47" s="5" t="s">
        <v>3254</v>
      </c>
    </row>
    <row r="48" spans="1:10">
      <c r="A48" s="5">
        <v>47</v>
      </c>
      <c r="B48" s="5" t="s">
        <v>2526</v>
      </c>
      <c r="C48" s="5" t="s">
        <v>137</v>
      </c>
      <c r="D48" s="5" t="s">
        <v>2704</v>
      </c>
      <c r="E48" s="5" t="s">
        <v>2705</v>
      </c>
      <c r="F48" s="5" t="s">
        <v>2706</v>
      </c>
      <c r="G48" s="5" t="s">
        <v>2707</v>
      </c>
      <c r="H48" s="5" t="s">
        <v>2708</v>
      </c>
      <c r="J48" s="5" t="s">
        <v>3254</v>
      </c>
    </row>
    <row r="49" spans="1:10">
      <c r="A49" s="5">
        <v>48</v>
      </c>
      <c r="B49" s="5" t="s">
        <v>2526</v>
      </c>
      <c r="C49" s="5" t="s">
        <v>137</v>
      </c>
      <c r="D49" s="5" t="s">
        <v>2709</v>
      </c>
      <c r="E49" s="5" t="s">
        <v>2710</v>
      </c>
      <c r="F49" s="5" t="s">
        <v>2711</v>
      </c>
      <c r="G49" s="5" t="s">
        <v>2707</v>
      </c>
      <c r="H49" s="5" t="s">
        <v>2712</v>
      </c>
      <c r="J49" s="5" t="s">
        <v>3254</v>
      </c>
    </row>
    <row r="50" spans="1:10">
      <c r="A50" s="5">
        <v>49</v>
      </c>
      <c r="B50" s="5" t="s">
        <v>2526</v>
      </c>
      <c r="C50" s="5" t="s">
        <v>137</v>
      </c>
      <c r="D50" s="5" t="s">
        <v>2713</v>
      </c>
      <c r="E50" s="5" t="s">
        <v>2714</v>
      </c>
      <c r="F50" s="5" t="s">
        <v>2715</v>
      </c>
      <c r="G50" s="5" t="s">
        <v>2716</v>
      </c>
      <c r="H50" s="5" t="s">
        <v>2717</v>
      </c>
      <c r="J50" s="5" t="s">
        <v>3254</v>
      </c>
    </row>
    <row r="51" spans="1:10">
      <c r="A51" s="5">
        <v>50</v>
      </c>
      <c r="B51" s="5" t="s">
        <v>2526</v>
      </c>
      <c r="C51" s="5" t="s">
        <v>137</v>
      </c>
      <c r="D51" s="5" t="s">
        <v>2718</v>
      </c>
      <c r="E51" s="5" t="s">
        <v>2719</v>
      </c>
      <c r="F51" s="5" t="s">
        <v>2720</v>
      </c>
      <c r="G51" s="5" t="s">
        <v>2721</v>
      </c>
      <c r="J51" s="5" t="s">
        <v>3254</v>
      </c>
    </row>
    <row r="52" spans="1:10">
      <c r="A52" s="5">
        <v>51</v>
      </c>
      <c r="B52" s="5" t="s">
        <v>2526</v>
      </c>
      <c r="C52" s="5" t="s">
        <v>137</v>
      </c>
      <c r="D52" s="5" t="s">
        <v>2722</v>
      </c>
      <c r="E52" s="5" t="s">
        <v>2723</v>
      </c>
      <c r="F52" s="5" t="s">
        <v>2724</v>
      </c>
      <c r="G52" s="5" t="s">
        <v>2725</v>
      </c>
      <c r="H52" s="5" t="s">
        <v>2726</v>
      </c>
      <c r="J52" s="5" t="s">
        <v>3254</v>
      </c>
    </row>
    <row r="53" spans="1:10">
      <c r="A53" s="5">
        <v>52</v>
      </c>
      <c r="B53" s="5" t="s">
        <v>2526</v>
      </c>
      <c r="C53" s="5" t="s">
        <v>137</v>
      </c>
      <c r="D53" s="5" t="s">
        <v>3293</v>
      </c>
      <c r="E53" s="5" t="s">
        <v>3294</v>
      </c>
      <c r="F53" s="5" t="s">
        <v>3295</v>
      </c>
      <c r="G53" s="5" t="s">
        <v>2574</v>
      </c>
      <c r="J53" s="5" t="s">
        <v>3254</v>
      </c>
    </row>
    <row r="54" spans="1:10">
      <c r="A54" s="5">
        <v>53</v>
      </c>
      <c r="B54" s="5" t="s">
        <v>2526</v>
      </c>
      <c r="C54" s="5" t="s">
        <v>137</v>
      </c>
      <c r="D54" s="5" t="s">
        <v>2727</v>
      </c>
      <c r="E54" s="5" t="s">
        <v>2728</v>
      </c>
      <c r="F54" s="5" t="s">
        <v>2729</v>
      </c>
      <c r="G54" s="5" t="s">
        <v>2730</v>
      </c>
      <c r="J54" s="5" t="s">
        <v>3254</v>
      </c>
    </row>
    <row r="55" spans="1:10">
      <c r="A55" s="5">
        <v>54</v>
      </c>
      <c r="B55" s="5" t="s">
        <v>2526</v>
      </c>
      <c r="C55" s="5" t="s">
        <v>137</v>
      </c>
      <c r="D55" s="5" t="s">
        <v>2731</v>
      </c>
      <c r="E55" s="5" t="s">
        <v>2732</v>
      </c>
      <c r="F55" s="5" t="s">
        <v>2733</v>
      </c>
      <c r="G55" s="5" t="s">
        <v>2688</v>
      </c>
      <c r="J55" s="5" t="s">
        <v>3254</v>
      </c>
    </row>
    <row r="56" spans="1:10">
      <c r="A56" s="5">
        <v>55</v>
      </c>
      <c r="B56" s="5" t="s">
        <v>2526</v>
      </c>
      <c r="C56" s="5" t="s">
        <v>137</v>
      </c>
      <c r="D56" s="5" t="s">
        <v>2734</v>
      </c>
      <c r="E56" s="5" t="s">
        <v>2735</v>
      </c>
      <c r="F56" s="5" t="s">
        <v>2736</v>
      </c>
      <c r="G56" s="5" t="s">
        <v>2737</v>
      </c>
      <c r="J56" s="5" t="s">
        <v>3254</v>
      </c>
    </row>
    <row r="57" spans="1:10">
      <c r="A57" s="5">
        <v>56</v>
      </c>
      <c r="B57" s="5" t="s">
        <v>2526</v>
      </c>
      <c r="C57" s="5" t="s">
        <v>137</v>
      </c>
      <c r="D57" s="5" t="s">
        <v>2738</v>
      </c>
      <c r="E57" s="5" t="s">
        <v>2739</v>
      </c>
      <c r="F57" s="5" t="s">
        <v>2740</v>
      </c>
      <c r="G57" s="5" t="s">
        <v>2741</v>
      </c>
      <c r="H57" s="5" t="s">
        <v>2742</v>
      </c>
      <c r="J57" s="5" t="s">
        <v>3254</v>
      </c>
    </row>
    <row r="58" spans="1:10">
      <c r="A58" s="5">
        <v>57</v>
      </c>
      <c r="B58" s="5" t="s">
        <v>2526</v>
      </c>
      <c r="C58" s="5" t="s">
        <v>137</v>
      </c>
      <c r="D58" s="5" t="s">
        <v>2743</v>
      </c>
      <c r="E58" s="5" t="s">
        <v>2744</v>
      </c>
      <c r="F58" s="5" t="s">
        <v>2745</v>
      </c>
      <c r="G58" s="5" t="s">
        <v>2746</v>
      </c>
      <c r="J58" s="5" t="s">
        <v>3254</v>
      </c>
    </row>
    <row r="59" spans="1:10">
      <c r="A59" s="5">
        <v>58</v>
      </c>
      <c r="B59" s="5" t="s">
        <v>2526</v>
      </c>
      <c r="C59" s="5" t="s">
        <v>137</v>
      </c>
      <c r="D59" s="5" t="s">
        <v>2747</v>
      </c>
      <c r="E59" s="5" t="s">
        <v>2748</v>
      </c>
      <c r="F59" s="5" t="s">
        <v>2749</v>
      </c>
      <c r="G59" s="5" t="s">
        <v>2750</v>
      </c>
      <c r="J59" s="5" t="s">
        <v>3254</v>
      </c>
    </row>
    <row r="60" spans="1:10">
      <c r="A60" s="5">
        <v>59</v>
      </c>
      <c r="B60" s="5" t="s">
        <v>2526</v>
      </c>
      <c r="C60" s="5" t="s">
        <v>137</v>
      </c>
      <c r="D60" s="5" t="s">
        <v>2751</v>
      </c>
      <c r="E60" s="5" t="s">
        <v>2752</v>
      </c>
      <c r="F60" s="5" t="s">
        <v>2753</v>
      </c>
      <c r="G60" s="5" t="s">
        <v>2754</v>
      </c>
      <c r="J60" s="5" t="s">
        <v>3254</v>
      </c>
    </row>
    <row r="61" spans="1:10">
      <c r="A61" s="5">
        <v>60</v>
      </c>
      <c r="B61" s="5" t="s">
        <v>2526</v>
      </c>
      <c r="C61" s="5" t="s">
        <v>137</v>
      </c>
      <c r="D61" s="5" t="s">
        <v>2755</v>
      </c>
      <c r="E61" s="5" t="s">
        <v>2756</v>
      </c>
      <c r="F61" s="5" t="s">
        <v>2757</v>
      </c>
      <c r="G61" s="5" t="s">
        <v>2758</v>
      </c>
      <c r="H61" s="5" t="s">
        <v>2759</v>
      </c>
      <c r="J61" s="5" t="s">
        <v>3254</v>
      </c>
    </row>
    <row r="62" spans="1:10">
      <c r="A62" s="5">
        <v>61</v>
      </c>
      <c r="B62" s="5" t="s">
        <v>2526</v>
      </c>
      <c r="C62" s="5" t="s">
        <v>137</v>
      </c>
      <c r="D62" s="5" t="s">
        <v>2760</v>
      </c>
      <c r="E62" s="5" t="s">
        <v>2761</v>
      </c>
      <c r="F62" s="5" t="s">
        <v>2762</v>
      </c>
      <c r="G62" s="5" t="s">
        <v>2660</v>
      </c>
      <c r="H62" s="5" t="s">
        <v>2763</v>
      </c>
      <c r="J62" s="5" t="s">
        <v>3254</v>
      </c>
    </row>
    <row r="63" spans="1:10">
      <c r="A63" s="5">
        <v>62</v>
      </c>
      <c r="B63" s="5" t="s">
        <v>2526</v>
      </c>
      <c r="C63" s="5" t="s">
        <v>137</v>
      </c>
      <c r="D63" s="5" t="s">
        <v>2764</v>
      </c>
      <c r="E63" s="5" t="s">
        <v>2765</v>
      </c>
      <c r="F63" s="5" t="s">
        <v>2766</v>
      </c>
      <c r="G63" s="5" t="s">
        <v>2592</v>
      </c>
      <c r="J63" s="5" t="s">
        <v>3254</v>
      </c>
    </row>
    <row r="64" spans="1:10">
      <c r="A64" s="5">
        <v>63</v>
      </c>
      <c r="B64" s="5" t="s">
        <v>2526</v>
      </c>
      <c r="C64" s="5" t="s">
        <v>137</v>
      </c>
      <c r="D64" s="5" t="s">
        <v>2767</v>
      </c>
      <c r="E64" s="5" t="s">
        <v>2768</v>
      </c>
      <c r="F64" s="5" t="s">
        <v>2769</v>
      </c>
      <c r="G64" s="5" t="s">
        <v>2770</v>
      </c>
      <c r="J64" s="5" t="s">
        <v>3254</v>
      </c>
    </row>
    <row r="65" spans="1:10">
      <c r="A65" s="5">
        <v>64</v>
      </c>
      <c r="B65" s="5" t="s">
        <v>2526</v>
      </c>
      <c r="C65" s="5" t="s">
        <v>137</v>
      </c>
      <c r="D65" s="5" t="s">
        <v>2771</v>
      </c>
      <c r="E65" s="5" t="s">
        <v>2772</v>
      </c>
      <c r="F65" s="5" t="s">
        <v>2773</v>
      </c>
      <c r="G65" s="5" t="s">
        <v>2758</v>
      </c>
      <c r="J65" s="5" t="s">
        <v>3254</v>
      </c>
    </row>
    <row r="66" spans="1:10">
      <c r="A66" s="5">
        <v>65</v>
      </c>
      <c r="B66" s="5" t="s">
        <v>2526</v>
      </c>
      <c r="C66" s="5" t="s">
        <v>137</v>
      </c>
      <c r="D66" s="5" t="s">
        <v>2774</v>
      </c>
      <c r="E66" s="5" t="s">
        <v>2775</v>
      </c>
      <c r="F66" s="5" t="s">
        <v>2776</v>
      </c>
      <c r="G66" s="5" t="s">
        <v>2777</v>
      </c>
      <c r="H66" s="5" t="s">
        <v>2778</v>
      </c>
      <c r="J66" s="5" t="s">
        <v>3254</v>
      </c>
    </row>
    <row r="67" spans="1:10">
      <c r="A67" s="5">
        <v>66</v>
      </c>
      <c r="B67" s="5" t="s">
        <v>2526</v>
      </c>
      <c r="C67" s="5" t="s">
        <v>137</v>
      </c>
      <c r="D67" s="5" t="s">
        <v>2779</v>
      </c>
      <c r="E67" s="5" t="s">
        <v>2780</v>
      </c>
      <c r="F67" s="5" t="s">
        <v>2781</v>
      </c>
      <c r="G67" s="5" t="s">
        <v>2656</v>
      </c>
      <c r="J67" s="5" t="s">
        <v>3254</v>
      </c>
    </row>
    <row r="68" spans="1:10">
      <c r="A68" s="5">
        <v>67</v>
      </c>
      <c r="B68" s="5" t="s">
        <v>2526</v>
      </c>
      <c r="C68" s="5" t="s">
        <v>137</v>
      </c>
      <c r="D68" s="5" t="s">
        <v>2782</v>
      </c>
      <c r="E68" s="5" t="s">
        <v>2783</v>
      </c>
      <c r="F68" s="5" t="s">
        <v>2784</v>
      </c>
      <c r="G68" s="5" t="s">
        <v>2785</v>
      </c>
      <c r="J68" s="5" t="s">
        <v>3254</v>
      </c>
    </row>
    <row r="69" spans="1:10">
      <c r="A69" s="5">
        <v>68</v>
      </c>
      <c r="B69" s="5" t="s">
        <v>2526</v>
      </c>
      <c r="C69" s="5" t="s">
        <v>137</v>
      </c>
      <c r="D69" s="5" t="s">
        <v>2786</v>
      </c>
      <c r="E69" s="5" t="s">
        <v>2787</v>
      </c>
      <c r="F69" s="5" t="s">
        <v>2788</v>
      </c>
      <c r="G69" s="5" t="s">
        <v>2789</v>
      </c>
      <c r="H69" s="5" t="s">
        <v>2790</v>
      </c>
      <c r="J69" s="5" t="s">
        <v>3254</v>
      </c>
    </row>
    <row r="70" spans="1:10">
      <c r="A70" s="5">
        <v>69</v>
      </c>
      <c r="B70" s="5" t="s">
        <v>2526</v>
      </c>
      <c r="C70" s="5" t="s">
        <v>137</v>
      </c>
      <c r="D70" s="5" t="s">
        <v>2791</v>
      </c>
      <c r="E70" s="5" t="s">
        <v>2792</v>
      </c>
      <c r="F70" s="5" t="s">
        <v>2793</v>
      </c>
      <c r="G70" s="5" t="s">
        <v>2592</v>
      </c>
      <c r="J70" s="5" t="s">
        <v>3254</v>
      </c>
    </row>
    <row r="71" spans="1:10">
      <c r="A71" s="5">
        <v>70</v>
      </c>
      <c r="B71" s="5" t="s">
        <v>2526</v>
      </c>
      <c r="C71" s="5" t="s">
        <v>137</v>
      </c>
      <c r="D71" s="5" t="s">
        <v>2794</v>
      </c>
      <c r="E71" s="5" t="s">
        <v>2795</v>
      </c>
      <c r="F71" s="5" t="s">
        <v>2796</v>
      </c>
      <c r="G71" s="5" t="s">
        <v>2797</v>
      </c>
      <c r="J71" s="5" t="s">
        <v>3254</v>
      </c>
    </row>
    <row r="72" spans="1:10">
      <c r="A72" s="5">
        <v>71</v>
      </c>
      <c r="B72" s="5" t="s">
        <v>2526</v>
      </c>
      <c r="C72" s="5" t="s">
        <v>137</v>
      </c>
      <c r="D72" s="5" t="s">
        <v>2798</v>
      </c>
      <c r="E72" s="5" t="s">
        <v>2799</v>
      </c>
      <c r="F72" s="5" t="s">
        <v>2800</v>
      </c>
      <c r="G72" s="5" t="s">
        <v>2797</v>
      </c>
      <c r="J72" s="5" t="s">
        <v>3254</v>
      </c>
    </row>
    <row r="73" spans="1:10">
      <c r="A73" s="5">
        <v>72</v>
      </c>
      <c r="B73" s="5" t="s">
        <v>2526</v>
      </c>
      <c r="C73" s="5" t="s">
        <v>137</v>
      </c>
      <c r="D73" s="5" t="s">
        <v>2803</v>
      </c>
      <c r="E73" s="5" t="s">
        <v>2804</v>
      </c>
      <c r="F73" s="5" t="s">
        <v>2805</v>
      </c>
      <c r="G73" s="5" t="s">
        <v>2806</v>
      </c>
      <c r="J73" s="5" t="s">
        <v>3254</v>
      </c>
    </row>
    <row r="74" spans="1:10">
      <c r="A74" s="5">
        <v>73</v>
      </c>
      <c r="B74" s="5" t="s">
        <v>2526</v>
      </c>
      <c r="C74" s="5" t="s">
        <v>137</v>
      </c>
      <c r="D74" s="5" t="s">
        <v>2807</v>
      </c>
      <c r="E74" s="5" t="s">
        <v>2808</v>
      </c>
      <c r="F74" s="5" t="s">
        <v>2809</v>
      </c>
      <c r="G74" s="5" t="s">
        <v>2810</v>
      </c>
      <c r="J74" s="5" t="s">
        <v>3254</v>
      </c>
    </row>
    <row r="75" spans="1:10">
      <c r="A75" s="5">
        <v>74</v>
      </c>
      <c r="B75" s="5" t="s">
        <v>2526</v>
      </c>
      <c r="C75" s="5" t="s">
        <v>137</v>
      </c>
      <c r="D75" s="5" t="s">
        <v>2811</v>
      </c>
      <c r="E75" s="5" t="s">
        <v>2812</v>
      </c>
      <c r="F75" s="5" t="s">
        <v>2813</v>
      </c>
      <c r="G75" s="5" t="s">
        <v>2540</v>
      </c>
      <c r="J75" s="5" t="s">
        <v>3254</v>
      </c>
    </row>
    <row r="76" spans="1:10">
      <c r="A76" s="5">
        <v>75</v>
      </c>
      <c r="B76" s="5" t="s">
        <v>2526</v>
      </c>
      <c r="C76" s="5" t="s">
        <v>137</v>
      </c>
      <c r="D76" s="5" t="s">
        <v>2814</v>
      </c>
      <c r="E76" s="5" t="s">
        <v>2815</v>
      </c>
      <c r="F76" s="5" t="s">
        <v>2816</v>
      </c>
      <c r="G76" s="5" t="s">
        <v>2810</v>
      </c>
      <c r="J76" s="5" t="s">
        <v>3254</v>
      </c>
    </row>
    <row r="77" spans="1:10">
      <c r="A77" s="5">
        <v>76</v>
      </c>
      <c r="B77" s="5" t="s">
        <v>2526</v>
      </c>
      <c r="C77" s="5" t="s">
        <v>137</v>
      </c>
      <c r="D77" s="5" t="s">
        <v>2817</v>
      </c>
      <c r="E77" s="5" t="s">
        <v>2818</v>
      </c>
      <c r="F77" s="5" t="s">
        <v>2819</v>
      </c>
      <c r="G77" s="5" t="s">
        <v>2540</v>
      </c>
      <c r="J77" s="5" t="s">
        <v>3254</v>
      </c>
    </row>
    <row r="78" spans="1:10">
      <c r="A78" s="5">
        <v>77</v>
      </c>
      <c r="B78" s="5" t="s">
        <v>2526</v>
      </c>
      <c r="C78" s="5" t="s">
        <v>137</v>
      </c>
      <c r="D78" s="5" t="s">
        <v>2820</v>
      </c>
      <c r="E78" s="5" t="s">
        <v>2821</v>
      </c>
      <c r="F78" s="5" t="s">
        <v>2822</v>
      </c>
      <c r="G78" s="5" t="s">
        <v>2823</v>
      </c>
      <c r="J78" s="5" t="s">
        <v>3254</v>
      </c>
    </row>
    <row r="79" spans="1:10">
      <c r="A79" s="5">
        <v>78</v>
      </c>
      <c r="B79" s="5" t="s">
        <v>2526</v>
      </c>
      <c r="C79" s="5" t="s">
        <v>137</v>
      </c>
      <c r="D79" s="5" t="s">
        <v>2824</v>
      </c>
      <c r="E79" s="5" t="s">
        <v>2825</v>
      </c>
      <c r="F79" s="5" t="s">
        <v>2826</v>
      </c>
      <c r="G79" s="5" t="s">
        <v>2827</v>
      </c>
      <c r="J79" s="5" t="s">
        <v>3254</v>
      </c>
    </row>
    <row r="80" spans="1:10">
      <c r="A80" s="5">
        <v>79</v>
      </c>
      <c r="B80" s="5" t="s">
        <v>2526</v>
      </c>
      <c r="C80" s="5" t="s">
        <v>137</v>
      </c>
      <c r="D80" s="5" t="s">
        <v>2828</v>
      </c>
      <c r="E80" s="5" t="s">
        <v>2829</v>
      </c>
      <c r="F80" s="5" t="s">
        <v>2830</v>
      </c>
      <c r="G80" s="5" t="s">
        <v>2721</v>
      </c>
      <c r="H80" s="5" t="s">
        <v>2536</v>
      </c>
      <c r="J80" s="5" t="s">
        <v>3254</v>
      </c>
    </row>
    <row r="81" spans="1:10">
      <c r="A81" s="5">
        <v>80</v>
      </c>
      <c r="B81" s="5" t="s">
        <v>2526</v>
      </c>
      <c r="C81" s="5" t="s">
        <v>137</v>
      </c>
      <c r="D81" s="5" t="s">
        <v>2831</v>
      </c>
      <c r="E81" s="5" t="s">
        <v>2832</v>
      </c>
      <c r="F81" s="5" t="s">
        <v>2568</v>
      </c>
      <c r="G81" s="5" t="s">
        <v>2797</v>
      </c>
      <c r="H81" s="5" t="s">
        <v>2833</v>
      </c>
      <c r="J81" s="5" t="s">
        <v>3254</v>
      </c>
    </row>
    <row r="82" spans="1:10">
      <c r="A82" s="5">
        <v>81</v>
      </c>
      <c r="B82" s="5" t="s">
        <v>2526</v>
      </c>
      <c r="C82" s="5" t="s">
        <v>137</v>
      </c>
      <c r="D82" s="5" t="s">
        <v>2834</v>
      </c>
      <c r="E82" s="5" t="s">
        <v>2835</v>
      </c>
      <c r="F82" s="5" t="s">
        <v>2836</v>
      </c>
      <c r="G82" s="5" t="s">
        <v>2797</v>
      </c>
      <c r="H82" s="5" t="s">
        <v>2837</v>
      </c>
      <c r="J82" s="5" t="s">
        <v>3254</v>
      </c>
    </row>
    <row r="83" spans="1:10">
      <c r="A83" s="5">
        <v>82</v>
      </c>
      <c r="B83" s="5" t="s">
        <v>2526</v>
      </c>
      <c r="C83" s="5" t="s">
        <v>137</v>
      </c>
      <c r="D83" s="5" t="s">
        <v>2838</v>
      </c>
      <c r="E83" s="5" t="s">
        <v>2839</v>
      </c>
      <c r="F83" s="5" t="s">
        <v>2840</v>
      </c>
      <c r="G83" s="5" t="s">
        <v>2621</v>
      </c>
      <c r="J83" s="5" t="s">
        <v>3254</v>
      </c>
    </row>
    <row r="84" spans="1:10">
      <c r="A84" s="5">
        <v>83</v>
      </c>
      <c r="B84" s="5" t="s">
        <v>2526</v>
      </c>
      <c r="C84" s="5" t="s">
        <v>137</v>
      </c>
      <c r="D84" s="5" t="s">
        <v>2841</v>
      </c>
      <c r="E84" s="5" t="s">
        <v>2842</v>
      </c>
      <c r="F84" s="5" t="s">
        <v>2843</v>
      </c>
      <c r="G84" s="5" t="s">
        <v>2844</v>
      </c>
      <c r="J84" s="5" t="s">
        <v>3254</v>
      </c>
    </row>
    <row r="85" spans="1:10">
      <c r="A85" s="5">
        <v>84</v>
      </c>
      <c r="B85" s="5" t="s">
        <v>2526</v>
      </c>
      <c r="C85" s="5" t="s">
        <v>137</v>
      </c>
      <c r="D85" s="5" t="s">
        <v>2845</v>
      </c>
      <c r="E85" s="5" t="s">
        <v>2846</v>
      </c>
      <c r="F85" s="5" t="s">
        <v>2847</v>
      </c>
      <c r="G85" s="5" t="s">
        <v>2810</v>
      </c>
      <c r="H85" s="5" t="s">
        <v>2848</v>
      </c>
      <c r="J85" s="5" t="s">
        <v>3254</v>
      </c>
    </row>
    <row r="86" spans="1:10">
      <c r="A86" s="5">
        <v>85</v>
      </c>
      <c r="B86" s="5" t="s">
        <v>2526</v>
      </c>
      <c r="C86" s="5" t="s">
        <v>137</v>
      </c>
      <c r="D86" s="5" t="s">
        <v>2849</v>
      </c>
      <c r="E86" s="5" t="s">
        <v>2850</v>
      </c>
      <c r="F86" s="5" t="s">
        <v>2851</v>
      </c>
      <c r="G86" s="5" t="s">
        <v>2852</v>
      </c>
      <c r="J86" s="5" t="s">
        <v>3254</v>
      </c>
    </row>
    <row r="87" spans="1:10">
      <c r="A87" s="5">
        <v>86</v>
      </c>
      <c r="B87" s="5" t="s">
        <v>2526</v>
      </c>
      <c r="C87" s="5" t="s">
        <v>137</v>
      </c>
      <c r="D87" s="5" t="s">
        <v>2853</v>
      </c>
      <c r="E87" s="5" t="s">
        <v>2854</v>
      </c>
      <c r="F87" s="5" t="s">
        <v>2855</v>
      </c>
      <c r="G87" s="5" t="s">
        <v>2777</v>
      </c>
      <c r="J87" s="5" t="s">
        <v>3254</v>
      </c>
    </row>
    <row r="88" spans="1:10">
      <c r="A88" s="5">
        <v>87</v>
      </c>
      <c r="B88" s="5" t="s">
        <v>2526</v>
      </c>
      <c r="C88" s="5" t="s">
        <v>137</v>
      </c>
      <c r="D88" s="5" t="s">
        <v>2856</v>
      </c>
      <c r="E88" s="5" t="s">
        <v>2857</v>
      </c>
      <c r="F88" s="5" t="s">
        <v>2858</v>
      </c>
      <c r="G88" s="5" t="s">
        <v>2797</v>
      </c>
      <c r="H88" s="5" t="s">
        <v>2575</v>
      </c>
      <c r="J88" s="5" t="s">
        <v>3254</v>
      </c>
    </row>
    <row r="89" spans="1:10">
      <c r="A89" s="5">
        <v>88</v>
      </c>
      <c r="B89" s="5" t="s">
        <v>2526</v>
      </c>
      <c r="C89" s="5" t="s">
        <v>137</v>
      </c>
      <c r="D89" s="5" t="s">
        <v>2859</v>
      </c>
      <c r="E89" s="5" t="s">
        <v>2860</v>
      </c>
      <c r="F89" s="5" t="s">
        <v>2861</v>
      </c>
      <c r="G89" s="5" t="s">
        <v>2621</v>
      </c>
      <c r="H89" s="5" t="s">
        <v>2862</v>
      </c>
      <c r="J89" s="5" t="s">
        <v>3254</v>
      </c>
    </row>
    <row r="90" spans="1:10">
      <c r="A90" s="5">
        <v>89</v>
      </c>
      <c r="B90" s="5" t="s">
        <v>2526</v>
      </c>
      <c r="C90" s="5" t="s">
        <v>137</v>
      </c>
      <c r="D90" s="5" t="s">
        <v>2863</v>
      </c>
      <c r="E90" s="5" t="s">
        <v>2864</v>
      </c>
      <c r="F90" s="5" t="s">
        <v>2865</v>
      </c>
      <c r="G90" s="5" t="s">
        <v>2866</v>
      </c>
      <c r="J90" s="5" t="s">
        <v>3254</v>
      </c>
    </row>
    <row r="91" spans="1:10">
      <c r="A91" s="5">
        <v>90</v>
      </c>
      <c r="B91" s="5" t="s">
        <v>2526</v>
      </c>
      <c r="C91" s="5" t="s">
        <v>137</v>
      </c>
      <c r="D91" s="5" t="s">
        <v>2867</v>
      </c>
      <c r="E91" s="5" t="s">
        <v>2868</v>
      </c>
      <c r="F91" s="5" t="s">
        <v>2869</v>
      </c>
      <c r="G91" s="5" t="s">
        <v>2827</v>
      </c>
      <c r="J91" s="5" t="s">
        <v>3254</v>
      </c>
    </row>
    <row r="92" spans="1:10">
      <c r="A92" s="5">
        <v>91</v>
      </c>
      <c r="B92" s="5" t="s">
        <v>2526</v>
      </c>
      <c r="C92" s="5" t="s">
        <v>137</v>
      </c>
      <c r="D92" s="5" t="s">
        <v>2870</v>
      </c>
      <c r="E92" s="5" t="s">
        <v>2871</v>
      </c>
      <c r="F92" s="5" t="s">
        <v>2872</v>
      </c>
      <c r="G92" s="5" t="s">
        <v>2873</v>
      </c>
      <c r="H92" s="5" t="s">
        <v>2874</v>
      </c>
      <c r="J92" s="5" t="s">
        <v>3254</v>
      </c>
    </row>
    <row r="93" spans="1:10">
      <c r="A93" s="5">
        <v>92</v>
      </c>
      <c r="B93" s="5" t="s">
        <v>2526</v>
      </c>
      <c r="C93" s="5" t="s">
        <v>137</v>
      </c>
      <c r="D93" s="5" t="s">
        <v>2875</v>
      </c>
      <c r="E93" s="5" t="s">
        <v>2876</v>
      </c>
      <c r="F93" s="5" t="s">
        <v>2877</v>
      </c>
      <c r="G93" s="5" t="s">
        <v>2878</v>
      </c>
      <c r="J93" s="5" t="s">
        <v>3254</v>
      </c>
    </row>
    <row r="94" spans="1:10">
      <c r="A94" s="5">
        <v>93</v>
      </c>
      <c r="B94" s="5" t="s">
        <v>2526</v>
      </c>
      <c r="C94" s="5" t="s">
        <v>137</v>
      </c>
      <c r="D94" s="5" t="s">
        <v>2879</v>
      </c>
      <c r="E94" s="5" t="s">
        <v>2880</v>
      </c>
      <c r="F94" s="5" t="s">
        <v>2881</v>
      </c>
      <c r="G94" s="5" t="s">
        <v>2574</v>
      </c>
      <c r="H94" s="5" t="s">
        <v>2882</v>
      </c>
      <c r="J94" s="5" t="s">
        <v>3254</v>
      </c>
    </row>
    <row r="95" spans="1:10">
      <c r="A95" s="5">
        <v>94</v>
      </c>
      <c r="B95" s="5" t="s">
        <v>2526</v>
      </c>
      <c r="C95" s="5" t="s">
        <v>137</v>
      </c>
      <c r="D95" s="5" t="s">
        <v>2883</v>
      </c>
      <c r="E95" s="5" t="s">
        <v>2884</v>
      </c>
      <c r="F95" s="5" t="s">
        <v>2885</v>
      </c>
      <c r="G95" s="5" t="s">
        <v>2605</v>
      </c>
      <c r="J95" s="5" t="s">
        <v>3254</v>
      </c>
    </row>
    <row r="96" spans="1:10">
      <c r="A96" s="5">
        <v>95</v>
      </c>
      <c r="B96" s="5" t="s">
        <v>2526</v>
      </c>
      <c r="C96" s="5" t="s">
        <v>137</v>
      </c>
      <c r="D96" s="5" t="s">
        <v>2886</v>
      </c>
      <c r="E96" s="5" t="s">
        <v>2887</v>
      </c>
      <c r="F96" s="5" t="s">
        <v>2888</v>
      </c>
      <c r="G96" s="5" t="s">
        <v>2587</v>
      </c>
      <c r="H96" s="5" t="s">
        <v>2889</v>
      </c>
      <c r="J96" s="5" t="s">
        <v>3254</v>
      </c>
    </row>
    <row r="97" spans="1:10">
      <c r="A97" s="5">
        <v>96</v>
      </c>
      <c r="B97" s="5" t="s">
        <v>2526</v>
      </c>
      <c r="C97" s="5" t="s">
        <v>137</v>
      </c>
      <c r="D97" s="5" t="s">
        <v>2890</v>
      </c>
      <c r="E97" s="5" t="s">
        <v>2891</v>
      </c>
      <c r="F97" s="5" t="s">
        <v>2892</v>
      </c>
      <c r="G97" s="5" t="s">
        <v>2621</v>
      </c>
      <c r="J97" s="5" t="s">
        <v>3254</v>
      </c>
    </row>
    <row r="98" spans="1:10">
      <c r="A98" s="5">
        <v>97</v>
      </c>
      <c r="B98" s="5" t="s">
        <v>2526</v>
      </c>
      <c r="C98" s="5" t="s">
        <v>137</v>
      </c>
      <c r="D98" s="5" t="s">
        <v>2893</v>
      </c>
      <c r="E98" s="5" t="s">
        <v>2894</v>
      </c>
      <c r="F98" s="5" t="s">
        <v>2895</v>
      </c>
      <c r="G98" s="5" t="s">
        <v>2721</v>
      </c>
      <c r="H98" s="5" t="s">
        <v>2896</v>
      </c>
      <c r="J98" s="5" t="s">
        <v>3254</v>
      </c>
    </row>
    <row r="99" spans="1:10">
      <c r="A99" s="5">
        <v>98</v>
      </c>
      <c r="B99" s="5" t="s">
        <v>2526</v>
      </c>
      <c r="C99" s="5" t="s">
        <v>137</v>
      </c>
      <c r="D99" s="5" t="s">
        <v>2897</v>
      </c>
      <c r="E99" s="5" t="s">
        <v>2898</v>
      </c>
      <c r="F99" s="5" t="s">
        <v>2899</v>
      </c>
      <c r="G99" s="5" t="s">
        <v>2596</v>
      </c>
      <c r="J99" s="5" t="s">
        <v>3254</v>
      </c>
    </row>
    <row r="100" spans="1:10">
      <c r="A100" s="5">
        <v>99</v>
      </c>
      <c r="B100" s="5" t="s">
        <v>2526</v>
      </c>
      <c r="C100" s="5" t="s">
        <v>137</v>
      </c>
      <c r="D100" s="5" t="s">
        <v>2900</v>
      </c>
      <c r="E100" s="5" t="s">
        <v>2901</v>
      </c>
      <c r="F100" s="5" t="s">
        <v>2902</v>
      </c>
      <c r="G100" s="5" t="s">
        <v>2688</v>
      </c>
      <c r="J100" s="5" t="s">
        <v>3254</v>
      </c>
    </row>
    <row r="101" spans="1:10">
      <c r="A101" s="5">
        <v>100</v>
      </c>
      <c r="B101" s="5" t="s">
        <v>2526</v>
      </c>
      <c r="C101" s="5" t="s">
        <v>137</v>
      </c>
      <c r="D101" s="5" t="s">
        <v>2903</v>
      </c>
      <c r="E101" s="5" t="s">
        <v>2904</v>
      </c>
      <c r="F101" s="5" t="s">
        <v>2905</v>
      </c>
      <c r="G101" s="5" t="s">
        <v>2906</v>
      </c>
      <c r="J101" s="5" t="s">
        <v>3254</v>
      </c>
    </row>
    <row r="102" spans="1:10">
      <c r="A102" s="5">
        <v>101</v>
      </c>
      <c r="B102" s="5" t="s">
        <v>2526</v>
      </c>
      <c r="C102" s="5" t="s">
        <v>137</v>
      </c>
      <c r="D102" s="5" t="s">
        <v>2907</v>
      </c>
      <c r="E102" s="5" t="s">
        <v>2908</v>
      </c>
      <c r="F102" s="5" t="s">
        <v>2909</v>
      </c>
      <c r="G102" s="5" t="s">
        <v>2910</v>
      </c>
      <c r="J102" s="5" t="s">
        <v>3254</v>
      </c>
    </row>
    <row r="103" spans="1:10">
      <c r="A103" s="5">
        <v>102</v>
      </c>
      <c r="B103" s="5" t="s">
        <v>2526</v>
      </c>
      <c r="C103" s="5" t="s">
        <v>137</v>
      </c>
      <c r="D103" s="5" t="s">
        <v>2911</v>
      </c>
      <c r="E103" s="5" t="s">
        <v>2912</v>
      </c>
      <c r="F103" s="5" t="s">
        <v>2913</v>
      </c>
      <c r="G103" s="5" t="s">
        <v>2605</v>
      </c>
      <c r="J103" s="5" t="s">
        <v>3254</v>
      </c>
    </row>
    <row r="104" spans="1:10">
      <c r="A104" s="5">
        <v>103</v>
      </c>
      <c r="B104" s="5" t="s">
        <v>2526</v>
      </c>
      <c r="C104" s="5" t="s">
        <v>137</v>
      </c>
      <c r="D104" s="5" t="s">
        <v>2914</v>
      </c>
      <c r="E104" s="5" t="s">
        <v>2915</v>
      </c>
      <c r="F104" s="5" t="s">
        <v>2916</v>
      </c>
      <c r="G104" s="5" t="s">
        <v>2548</v>
      </c>
      <c r="H104" s="5" t="s">
        <v>2917</v>
      </c>
      <c r="J104" s="5" t="s">
        <v>3254</v>
      </c>
    </row>
    <row r="105" spans="1:10">
      <c r="A105" s="5">
        <v>104</v>
      </c>
      <c r="B105" s="5" t="s">
        <v>2526</v>
      </c>
      <c r="C105" s="5" t="s">
        <v>137</v>
      </c>
      <c r="D105" s="5" t="s">
        <v>2918</v>
      </c>
      <c r="E105" s="5" t="s">
        <v>2919</v>
      </c>
      <c r="F105" s="5" t="s">
        <v>2920</v>
      </c>
      <c r="G105" s="5" t="s">
        <v>2707</v>
      </c>
      <c r="J105" s="5" t="s">
        <v>3254</v>
      </c>
    </row>
    <row r="106" spans="1:10">
      <c r="A106" s="5">
        <v>105</v>
      </c>
      <c r="B106" s="5" t="s">
        <v>2526</v>
      </c>
      <c r="C106" s="5" t="s">
        <v>137</v>
      </c>
      <c r="D106" s="5" t="s">
        <v>2921</v>
      </c>
      <c r="E106" s="5" t="s">
        <v>2922</v>
      </c>
      <c r="F106" s="5" t="s">
        <v>2923</v>
      </c>
      <c r="G106" s="5" t="s">
        <v>2924</v>
      </c>
      <c r="J106" s="5" t="s">
        <v>3254</v>
      </c>
    </row>
    <row r="107" spans="1:10">
      <c r="A107" s="5">
        <v>106</v>
      </c>
      <c r="B107" s="5" t="s">
        <v>2526</v>
      </c>
      <c r="C107" s="5" t="s">
        <v>137</v>
      </c>
      <c r="D107" s="5" t="s">
        <v>2925</v>
      </c>
      <c r="E107" s="5" t="s">
        <v>2926</v>
      </c>
      <c r="F107" s="5" t="s">
        <v>2927</v>
      </c>
      <c r="G107" s="5" t="s">
        <v>2928</v>
      </c>
      <c r="J107" s="5" t="s">
        <v>3254</v>
      </c>
    </row>
    <row r="108" spans="1:10">
      <c r="A108" s="5">
        <v>107</v>
      </c>
      <c r="B108" s="5" t="s">
        <v>2526</v>
      </c>
      <c r="C108" s="5" t="s">
        <v>137</v>
      </c>
      <c r="D108" s="5" t="s">
        <v>2929</v>
      </c>
      <c r="E108" s="5" t="s">
        <v>2930</v>
      </c>
      <c r="F108" s="5" t="s">
        <v>2931</v>
      </c>
      <c r="G108" s="5" t="s">
        <v>2699</v>
      </c>
      <c r="J108" s="5" t="s">
        <v>3254</v>
      </c>
    </row>
    <row r="109" spans="1:10">
      <c r="A109" s="5">
        <v>108</v>
      </c>
      <c r="B109" s="5" t="s">
        <v>2526</v>
      </c>
      <c r="C109" s="5" t="s">
        <v>137</v>
      </c>
      <c r="D109" s="5" t="s">
        <v>2932</v>
      </c>
      <c r="E109" s="5" t="s">
        <v>2933</v>
      </c>
      <c r="F109" s="5" t="s">
        <v>2934</v>
      </c>
      <c r="G109" s="5" t="s">
        <v>2667</v>
      </c>
      <c r="H109" s="5" t="s">
        <v>2935</v>
      </c>
      <c r="J109" s="5" t="s">
        <v>3254</v>
      </c>
    </row>
    <row r="110" spans="1:10">
      <c r="A110" s="5">
        <v>109</v>
      </c>
      <c r="B110" s="5" t="s">
        <v>2526</v>
      </c>
      <c r="C110" s="5" t="s">
        <v>137</v>
      </c>
      <c r="D110" s="5" t="s">
        <v>2938</v>
      </c>
      <c r="E110" s="5" t="s">
        <v>2939</v>
      </c>
      <c r="F110" s="5" t="s">
        <v>2940</v>
      </c>
      <c r="G110" s="5" t="s">
        <v>2941</v>
      </c>
      <c r="H110" s="5" t="s">
        <v>2942</v>
      </c>
      <c r="J110" s="5" t="s">
        <v>3254</v>
      </c>
    </row>
    <row r="111" spans="1:10">
      <c r="A111" s="5">
        <v>110</v>
      </c>
      <c r="B111" s="5" t="s">
        <v>2526</v>
      </c>
      <c r="C111" s="5" t="s">
        <v>137</v>
      </c>
      <c r="D111" s="5" t="s">
        <v>2943</v>
      </c>
      <c r="E111" s="5" t="s">
        <v>2944</v>
      </c>
      <c r="F111" s="5" t="s">
        <v>2945</v>
      </c>
      <c r="G111" s="5" t="s">
        <v>2946</v>
      </c>
      <c r="H111" s="5" t="s">
        <v>2947</v>
      </c>
      <c r="J111" s="5" t="s">
        <v>3254</v>
      </c>
    </row>
    <row r="112" spans="1:10">
      <c r="A112" s="5">
        <v>111</v>
      </c>
      <c r="B112" s="5" t="s">
        <v>2526</v>
      </c>
      <c r="C112" s="5" t="s">
        <v>137</v>
      </c>
      <c r="D112" s="5" t="s">
        <v>2948</v>
      </c>
      <c r="E112" s="5" t="s">
        <v>2944</v>
      </c>
      <c r="F112" s="5" t="s">
        <v>2945</v>
      </c>
      <c r="G112" s="5" t="s">
        <v>2949</v>
      </c>
      <c r="J112" s="5" t="s">
        <v>3254</v>
      </c>
    </row>
    <row r="113" spans="1:10">
      <c r="A113" s="5">
        <v>112</v>
      </c>
      <c r="B113" s="5" t="s">
        <v>2526</v>
      </c>
      <c r="C113" s="5" t="s">
        <v>137</v>
      </c>
      <c r="D113" s="5" t="s">
        <v>2950</v>
      </c>
      <c r="E113" s="5" t="s">
        <v>2951</v>
      </c>
      <c r="F113" s="5" t="s">
        <v>2952</v>
      </c>
      <c r="G113" s="5" t="s">
        <v>2741</v>
      </c>
      <c r="J113" s="5" t="s">
        <v>3254</v>
      </c>
    </row>
    <row r="114" spans="1:10">
      <c r="A114" s="5">
        <v>113</v>
      </c>
      <c r="B114" s="5" t="s">
        <v>2526</v>
      </c>
      <c r="C114" s="5" t="s">
        <v>137</v>
      </c>
      <c r="D114" s="5" t="s">
        <v>2953</v>
      </c>
      <c r="E114" s="5" t="s">
        <v>2954</v>
      </c>
      <c r="F114" s="5" t="s">
        <v>2955</v>
      </c>
      <c r="G114" s="5" t="s">
        <v>2873</v>
      </c>
      <c r="H114" s="5" t="s">
        <v>2956</v>
      </c>
      <c r="J114" s="5" t="s">
        <v>3254</v>
      </c>
    </row>
    <row r="115" spans="1:10">
      <c r="A115" s="5">
        <v>114</v>
      </c>
      <c r="B115" s="5" t="s">
        <v>2526</v>
      </c>
      <c r="C115" s="5" t="s">
        <v>137</v>
      </c>
      <c r="D115" s="5" t="s">
        <v>2957</v>
      </c>
      <c r="E115" s="5" t="s">
        <v>2958</v>
      </c>
      <c r="F115" s="5" t="s">
        <v>2959</v>
      </c>
      <c r="G115" s="5" t="s">
        <v>2960</v>
      </c>
      <c r="J115" s="5" t="s">
        <v>3254</v>
      </c>
    </row>
    <row r="116" spans="1:10">
      <c r="A116" s="5">
        <v>115</v>
      </c>
      <c r="B116" s="5" t="s">
        <v>2526</v>
      </c>
      <c r="C116" s="5" t="s">
        <v>137</v>
      </c>
      <c r="D116" s="5" t="s">
        <v>2961</v>
      </c>
      <c r="E116" s="5" t="s">
        <v>2962</v>
      </c>
      <c r="F116" s="5" t="s">
        <v>2963</v>
      </c>
      <c r="G116" s="5" t="s">
        <v>2587</v>
      </c>
      <c r="H116" s="5" t="s">
        <v>2964</v>
      </c>
      <c r="J116" s="5" t="s">
        <v>3254</v>
      </c>
    </row>
    <row r="117" spans="1:10">
      <c r="A117" s="5">
        <v>116</v>
      </c>
      <c r="B117" s="5" t="s">
        <v>2526</v>
      </c>
      <c r="C117" s="5" t="s">
        <v>137</v>
      </c>
      <c r="D117" s="5" t="s">
        <v>2965</v>
      </c>
      <c r="E117" s="5" t="s">
        <v>2966</v>
      </c>
      <c r="F117" s="5" t="s">
        <v>2967</v>
      </c>
      <c r="G117" s="5" t="s">
        <v>2535</v>
      </c>
      <c r="H117" s="5" t="s">
        <v>2968</v>
      </c>
      <c r="J117" s="5" t="s">
        <v>3254</v>
      </c>
    </row>
    <row r="118" spans="1:10">
      <c r="A118" s="5">
        <v>117</v>
      </c>
      <c r="B118" s="5" t="s">
        <v>2526</v>
      </c>
      <c r="C118" s="5" t="s">
        <v>137</v>
      </c>
      <c r="D118" s="5" t="s">
        <v>3296</v>
      </c>
      <c r="E118" s="5" t="s">
        <v>3297</v>
      </c>
      <c r="F118" s="5" t="s">
        <v>3298</v>
      </c>
      <c r="G118" s="5" t="s">
        <v>2548</v>
      </c>
      <c r="H118" s="5" t="s">
        <v>3299</v>
      </c>
      <c r="J118" s="5" t="s">
        <v>3254</v>
      </c>
    </row>
    <row r="119" spans="1:10">
      <c r="A119" s="5">
        <v>118</v>
      </c>
      <c r="B119" s="5" t="s">
        <v>2526</v>
      </c>
      <c r="C119" s="5" t="s">
        <v>137</v>
      </c>
      <c r="D119" s="5" t="s">
        <v>2969</v>
      </c>
      <c r="E119" s="5" t="s">
        <v>2970</v>
      </c>
      <c r="F119" s="5" t="s">
        <v>2971</v>
      </c>
      <c r="G119" s="5" t="s">
        <v>2972</v>
      </c>
      <c r="H119" s="5" t="s">
        <v>2973</v>
      </c>
      <c r="J119" s="5" t="s">
        <v>3254</v>
      </c>
    </row>
    <row r="120" spans="1:10">
      <c r="A120" s="5">
        <v>119</v>
      </c>
      <c r="B120" s="5" t="s">
        <v>2526</v>
      </c>
      <c r="C120" s="5" t="s">
        <v>137</v>
      </c>
      <c r="D120" s="5" t="s">
        <v>2974</v>
      </c>
      <c r="E120" s="5" t="s">
        <v>2975</v>
      </c>
      <c r="F120" s="5" t="s">
        <v>2976</v>
      </c>
      <c r="G120" s="5" t="s">
        <v>2770</v>
      </c>
      <c r="I120" s="5" t="s">
        <v>3300</v>
      </c>
      <c r="J120" s="5" t="s">
        <v>3254</v>
      </c>
    </row>
    <row r="121" spans="1:10">
      <c r="A121" s="5">
        <v>120</v>
      </c>
      <c r="B121" s="5" t="s">
        <v>2526</v>
      </c>
      <c r="C121" s="5" t="s">
        <v>137</v>
      </c>
      <c r="D121" s="5" t="s">
        <v>2977</v>
      </c>
      <c r="E121" s="5" t="s">
        <v>2978</v>
      </c>
      <c r="F121" s="5" t="s">
        <v>2979</v>
      </c>
      <c r="G121" s="5" t="s">
        <v>2548</v>
      </c>
      <c r="H121" s="5" t="s">
        <v>2980</v>
      </c>
      <c r="J121" s="5" t="s">
        <v>3254</v>
      </c>
    </row>
    <row r="122" spans="1:10">
      <c r="A122" s="5">
        <v>121</v>
      </c>
      <c r="B122" s="5" t="s">
        <v>2526</v>
      </c>
      <c r="C122" s="5" t="s">
        <v>137</v>
      </c>
      <c r="D122" s="5" t="s">
        <v>3301</v>
      </c>
      <c r="E122" s="5" t="s">
        <v>3302</v>
      </c>
      <c r="F122" s="5" t="s">
        <v>3303</v>
      </c>
      <c r="G122" s="5" t="s">
        <v>2605</v>
      </c>
      <c r="H122" s="5" t="s">
        <v>3304</v>
      </c>
      <c r="J122" s="5" t="s">
        <v>3254</v>
      </c>
    </row>
    <row r="123" spans="1:10">
      <c r="A123" s="5">
        <v>122</v>
      </c>
      <c r="B123" s="5" t="s">
        <v>2526</v>
      </c>
      <c r="C123" s="5" t="s">
        <v>137</v>
      </c>
      <c r="D123" s="5" t="s">
        <v>2981</v>
      </c>
      <c r="E123" s="5" t="s">
        <v>2982</v>
      </c>
      <c r="F123" s="5" t="s">
        <v>2983</v>
      </c>
      <c r="G123" s="5" t="s">
        <v>2984</v>
      </c>
      <c r="J123" s="5" t="s">
        <v>3254</v>
      </c>
    </row>
    <row r="124" spans="1:10">
      <c r="A124" s="5">
        <v>123</v>
      </c>
      <c r="B124" s="5" t="s">
        <v>2526</v>
      </c>
      <c r="C124" s="5" t="s">
        <v>137</v>
      </c>
      <c r="D124" s="5" t="s">
        <v>2985</v>
      </c>
      <c r="E124" s="5" t="s">
        <v>2986</v>
      </c>
      <c r="F124" s="5" t="s">
        <v>2987</v>
      </c>
      <c r="G124" s="5" t="s">
        <v>2688</v>
      </c>
      <c r="H124" s="5" t="s">
        <v>2917</v>
      </c>
      <c r="J124" s="5" t="s">
        <v>3254</v>
      </c>
    </row>
    <row r="125" spans="1:10">
      <c r="A125" s="5">
        <v>124</v>
      </c>
      <c r="B125" s="5" t="s">
        <v>2526</v>
      </c>
      <c r="C125" s="5" t="s">
        <v>137</v>
      </c>
      <c r="D125" s="5" t="s">
        <v>2988</v>
      </c>
      <c r="E125" s="5" t="s">
        <v>2989</v>
      </c>
      <c r="F125" s="5" t="s">
        <v>2990</v>
      </c>
      <c r="G125" s="5" t="s">
        <v>2810</v>
      </c>
      <c r="H125" s="5" t="s">
        <v>2991</v>
      </c>
      <c r="J125" s="5" t="s">
        <v>3254</v>
      </c>
    </row>
    <row r="126" spans="1:10">
      <c r="A126" s="5">
        <v>125</v>
      </c>
      <c r="B126" s="5" t="s">
        <v>2526</v>
      </c>
      <c r="C126" s="5" t="s">
        <v>137</v>
      </c>
      <c r="D126" s="5" t="s">
        <v>2992</v>
      </c>
      <c r="E126" s="5" t="s">
        <v>2993</v>
      </c>
      <c r="F126" s="5" t="s">
        <v>2994</v>
      </c>
      <c r="G126" s="5" t="s">
        <v>2995</v>
      </c>
      <c r="H126" s="5" t="s">
        <v>2996</v>
      </c>
      <c r="J126" s="5" t="s">
        <v>3254</v>
      </c>
    </row>
    <row r="127" spans="1:10">
      <c r="A127" s="5">
        <v>126</v>
      </c>
      <c r="B127" s="5" t="s">
        <v>2526</v>
      </c>
      <c r="C127" s="5" t="s">
        <v>137</v>
      </c>
      <c r="D127" s="5" t="s">
        <v>2997</v>
      </c>
      <c r="E127" s="5" t="s">
        <v>2998</v>
      </c>
      <c r="F127" s="5" t="s">
        <v>2999</v>
      </c>
      <c r="G127" s="5" t="s">
        <v>2928</v>
      </c>
      <c r="J127" s="5" t="s">
        <v>3254</v>
      </c>
    </row>
    <row r="128" spans="1:10">
      <c r="A128" s="5">
        <v>127</v>
      </c>
      <c r="B128" s="5" t="s">
        <v>2526</v>
      </c>
      <c r="C128" s="5" t="s">
        <v>137</v>
      </c>
      <c r="D128" s="5" t="s">
        <v>3000</v>
      </c>
      <c r="E128" s="5" t="s">
        <v>3001</v>
      </c>
      <c r="F128" s="5" t="s">
        <v>3002</v>
      </c>
      <c r="G128" s="5" t="s">
        <v>2535</v>
      </c>
      <c r="J128" s="5" t="s">
        <v>3254</v>
      </c>
    </row>
    <row r="129" spans="1:10">
      <c r="A129" s="5">
        <v>128</v>
      </c>
      <c r="B129" s="5" t="s">
        <v>2526</v>
      </c>
      <c r="C129" s="5" t="s">
        <v>137</v>
      </c>
      <c r="D129" s="5" t="s">
        <v>3003</v>
      </c>
      <c r="E129" s="5" t="s">
        <v>3004</v>
      </c>
      <c r="F129" s="5" t="s">
        <v>3005</v>
      </c>
      <c r="G129" s="5" t="s">
        <v>2810</v>
      </c>
      <c r="H129" s="5" t="s">
        <v>3006</v>
      </c>
      <c r="J129" s="5" t="s">
        <v>3254</v>
      </c>
    </row>
    <row r="130" spans="1:10">
      <c r="A130" s="5">
        <v>129</v>
      </c>
      <c r="B130" s="5" t="s">
        <v>2526</v>
      </c>
      <c r="C130" s="5" t="s">
        <v>137</v>
      </c>
      <c r="D130" s="5" t="s">
        <v>3007</v>
      </c>
      <c r="E130" s="5" t="s">
        <v>3008</v>
      </c>
      <c r="F130" s="5" t="s">
        <v>3009</v>
      </c>
      <c r="G130" s="5" t="s">
        <v>2797</v>
      </c>
      <c r="H130" s="5" t="s">
        <v>3010</v>
      </c>
      <c r="J130" s="5" t="s">
        <v>3254</v>
      </c>
    </row>
    <row r="131" spans="1:10">
      <c r="A131" s="5">
        <v>130</v>
      </c>
      <c r="B131" s="5" t="s">
        <v>2526</v>
      </c>
      <c r="C131" s="5" t="s">
        <v>137</v>
      </c>
      <c r="D131" s="5" t="s">
        <v>3011</v>
      </c>
      <c r="E131" s="5" t="s">
        <v>3012</v>
      </c>
      <c r="F131" s="5" t="s">
        <v>3013</v>
      </c>
      <c r="G131" s="5" t="s">
        <v>3014</v>
      </c>
      <c r="H131" s="5" t="s">
        <v>3015</v>
      </c>
      <c r="J131" s="5" t="s">
        <v>3254</v>
      </c>
    </row>
    <row r="132" spans="1:10">
      <c r="A132" s="5">
        <v>131</v>
      </c>
      <c r="B132" s="5" t="s">
        <v>2526</v>
      </c>
      <c r="C132" s="5" t="s">
        <v>137</v>
      </c>
      <c r="D132" s="5" t="s">
        <v>3016</v>
      </c>
      <c r="E132" s="5" t="s">
        <v>3017</v>
      </c>
      <c r="F132" s="5" t="s">
        <v>3018</v>
      </c>
      <c r="G132" s="5" t="s">
        <v>2667</v>
      </c>
      <c r="H132" s="5" t="s">
        <v>2935</v>
      </c>
      <c r="J132" s="5" t="s">
        <v>3254</v>
      </c>
    </row>
    <row r="133" spans="1:10">
      <c r="A133" s="5">
        <v>132</v>
      </c>
      <c r="B133" s="5" t="s">
        <v>2526</v>
      </c>
      <c r="C133" s="5" t="s">
        <v>137</v>
      </c>
      <c r="D133" s="5" t="s">
        <v>3019</v>
      </c>
      <c r="E133" s="5" t="s">
        <v>3020</v>
      </c>
      <c r="F133" s="5" t="s">
        <v>3021</v>
      </c>
      <c r="G133" s="5" t="s">
        <v>3022</v>
      </c>
      <c r="J133" s="5" t="s">
        <v>3254</v>
      </c>
    </row>
    <row r="134" spans="1:10">
      <c r="A134" s="5">
        <v>133</v>
      </c>
      <c r="B134" s="5" t="s">
        <v>2526</v>
      </c>
      <c r="C134" s="5" t="s">
        <v>137</v>
      </c>
      <c r="D134" s="5" t="s">
        <v>3023</v>
      </c>
      <c r="E134" s="5" t="s">
        <v>3024</v>
      </c>
      <c r="F134" s="5" t="s">
        <v>3025</v>
      </c>
      <c r="G134" s="5" t="s">
        <v>3026</v>
      </c>
      <c r="J134" s="5" t="s">
        <v>3254</v>
      </c>
    </row>
    <row r="135" spans="1:10">
      <c r="A135" s="5">
        <v>134</v>
      </c>
      <c r="B135" s="5" t="s">
        <v>2526</v>
      </c>
      <c r="C135" s="5" t="s">
        <v>137</v>
      </c>
      <c r="D135" s="5" t="s">
        <v>3027</v>
      </c>
      <c r="E135" s="5" t="s">
        <v>3028</v>
      </c>
      <c r="F135" s="5" t="s">
        <v>3029</v>
      </c>
      <c r="G135" s="5" t="s">
        <v>2574</v>
      </c>
      <c r="H135" s="5" t="s">
        <v>3030</v>
      </c>
      <c r="J135" s="5" t="s">
        <v>3254</v>
      </c>
    </row>
    <row r="136" spans="1:10">
      <c r="A136" s="5">
        <v>135</v>
      </c>
      <c r="B136" s="5" t="s">
        <v>2526</v>
      </c>
      <c r="C136" s="5" t="s">
        <v>137</v>
      </c>
      <c r="D136" s="5" t="s">
        <v>3031</v>
      </c>
      <c r="E136" s="5" t="s">
        <v>3032</v>
      </c>
      <c r="F136" s="5" t="s">
        <v>3033</v>
      </c>
      <c r="G136" s="5" t="s">
        <v>2679</v>
      </c>
      <c r="J136" s="5" t="s">
        <v>3254</v>
      </c>
    </row>
    <row r="137" spans="1:10">
      <c r="A137" s="5">
        <v>136</v>
      </c>
      <c r="B137" s="5" t="s">
        <v>2526</v>
      </c>
      <c r="C137" s="5" t="s">
        <v>137</v>
      </c>
      <c r="D137" s="5" t="s">
        <v>3034</v>
      </c>
      <c r="E137" s="5" t="s">
        <v>3035</v>
      </c>
      <c r="F137" s="5" t="s">
        <v>3036</v>
      </c>
      <c r="G137" s="5" t="s">
        <v>2656</v>
      </c>
      <c r="H137" s="5" t="s">
        <v>3037</v>
      </c>
      <c r="J137" s="5" t="s">
        <v>3254</v>
      </c>
    </row>
    <row r="138" spans="1:10">
      <c r="A138" s="5">
        <v>137</v>
      </c>
      <c r="B138" s="5" t="s">
        <v>2526</v>
      </c>
      <c r="C138" s="5" t="s">
        <v>137</v>
      </c>
      <c r="D138" s="5" t="s">
        <v>3038</v>
      </c>
      <c r="E138" s="5" t="s">
        <v>3039</v>
      </c>
      <c r="F138" s="5" t="s">
        <v>3040</v>
      </c>
      <c r="G138" s="5" t="s">
        <v>2910</v>
      </c>
      <c r="J138" s="5" t="s">
        <v>3254</v>
      </c>
    </row>
    <row r="139" spans="1:10">
      <c r="A139" s="5">
        <v>138</v>
      </c>
      <c r="B139" s="5" t="s">
        <v>2526</v>
      </c>
      <c r="C139" s="5" t="s">
        <v>137</v>
      </c>
      <c r="D139" s="5" t="s">
        <v>3041</v>
      </c>
      <c r="E139" s="5" t="s">
        <v>3042</v>
      </c>
      <c r="F139" s="5" t="s">
        <v>3043</v>
      </c>
      <c r="G139" s="5" t="s">
        <v>3044</v>
      </c>
      <c r="J139" s="5" t="s">
        <v>3254</v>
      </c>
    </row>
    <row r="140" spans="1:10">
      <c r="A140" s="5">
        <v>139</v>
      </c>
      <c r="B140" s="5" t="s">
        <v>2526</v>
      </c>
      <c r="C140" s="5" t="s">
        <v>137</v>
      </c>
      <c r="D140" s="5" t="s">
        <v>3045</v>
      </c>
      <c r="E140" s="5" t="s">
        <v>3046</v>
      </c>
      <c r="F140" s="5" t="s">
        <v>3047</v>
      </c>
      <c r="G140" s="5" t="s">
        <v>2928</v>
      </c>
      <c r="J140" s="5" t="s">
        <v>3254</v>
      </c>
    </row>
    <row r="141" spans="1:10">
      <c r="A141" s="5">
        <v>140</v>
      </c>
      <c r="B141" s="5" t="s">
        <v>2526</v>
      </c>
      <c r="C141" s="5" t="s">
        <v>137</v>
      </c>
      <c r="D141" s="5" t="s">
        <v>3048</v>
      </c>
      <c r="E141" s="5" t="s">
        <v>3049</v>
      </c>
      <c r="F141" s="5" t="s">
        <v>3050</v>
      </c>
      <c r="G141" s="5" t="s">
        <v>3051</v>
      </c>
      <c r="J141" s="5" t="s">
        <v>3254</v>
      </c>
    </row>
    <row r="142" spans="1:10">
      <c r="A142" s="5">
        <v>141</v>
      </c>
      <c r="B142" s="5" t="s">
        <v>2526</v>
      </c>
      <c r="C142" s="5" t="s">
        <v>137</v>
      </c>
      <c r="D142" s="5" t="s">
        <v>3052</v>
      </c>
      <c r="E142" s="5" t="s">
        <v>3053</v>
      </c>
      <c r="F142" s="5" t="s">
        <v>3054</v>
      </c>
      <c r="G142" s="5" t="s">
        <v>2699</v>
      </c>
      <c r="J142" s="5" t="s">
        <v>3254</v>
      </c>
    </row>
    <row r="143" spans="1:10">
      <c r="A143" s="5">
        <v>142</v>
      </c>
      <c r="B143" s="5" t="s">
        <v>2526</v>
      </c>
      <c r="C143" s="5" t="s">
        <v>137</v>
      </c>
      <c r="D143" s="5" t="s">
        <v>3055</v>
      </c>
      <c r="E143" s="5" t="s">
        <v>3056</v>
      </c>
      <c r="F143" s="5" t="s">
        <v>3057</v>
      </c>
      <c r="G143" s="5" t="s">
        <v>2806</v>
      </c>
      <c r="H143" s="5" t="s">
        <v>3058</v>
      </c>
      <c r="J143" s="5" t="s">
        <v>3254</v>
      </c>
    </row>
    <row r="144" spans="1:10">
      <c r="A144" s="5">
        <v>143</v>
      </c>
      <c r="B144" s="5" t="s">
        <v>2526</v>
      </c>
      <c r="C144" s="5" t="s">
        <v>137</v>
      </c>
      <c r="D144" s="5" t="s">
        <v>3059</v>
      </c>
      <c r="E144" s="5" t="s">
        <v>3060</v>
      </c>
      <c r="F144" s="5" t="s">
        <v>3061</v>
      </c>
      <c r="G144" s="5" t="s">
        <v>3062</v>
      </c>
      <c r="J144" s="5" t="s">
        <v>3254</v>
      </c>
    </row>
    <row r="145" spans="1:10">
      <c r="A145" s="5">
        <v>144</v>
      </c>
      <c r="B145" s="5" t="s">
        <v>2526</v>
      </c>
      <c r="C145" s="5" t="s">
        <v>137</v>
      </c>
      <c r="D145" s="5" t="s">
        <v>3063</v>
      </c>
      <c r="E145" s="5" t="s">
        <v>3064</v>
      </c>
      <c r="F145" s="5" t="s">
        <v>3065</v>
      </c>
      <c r="G145" s="5" t="s">
        <v>3066</v>
      </c>
      <c r="J145" s="5" t="s">
        <v>3254</v>
      </c>
    </row>
    <row r="146" spans="1:10">
      <c r="A146" s="5">
        <v>145</v>
      </c>
      <c r="B146" s="5" t="s">
        <v>2526</v>
      </c>
      <c r="C146" s="5" t="s">
        <v>137</v>
      </c>
      <c r="D146" s="5" t="s">
        <v>3067</v>
      </c>
      <c r="E146" s="5" t="s">
        <v>3068</v>
      </c>
      <c r="F146" s="5" t="s">
        <v>3069</v>
      </c>
      <c r="G146" s="5" t="s">
        <v>3014</v>
      </c>
      <c r="H146" s="5" t="s">
        <v>3070</v>
      </c>
      <c r="J146" s="5" t="s">
        <v>3254</v>
      </c>
    </row>
    <row r="147" spans="1:10">
      <c r="A147" s="5">
        <v>146</v>
      </c>
      <c r="B147" s="5" t="s">
        <v>2526</v>
      </c>
      <c r="C147" s="5" t="s">
        <v>137</v>
      </c>
      <c r="D147" s="5" t="s">
        <v>3071</v>
      </c>
      <c r="E147" s="5" t="s">
        <v>3072</v>
      </c>
      <c r="F147" s="5" t="s">
        <v>3073</v>
      </c>
      <c r="G147" s="5" t="s">
        <v>3066</v>
      </c>
      <c r="J147" s="5" t="s">
        <v>3254</v>
      </c>
    </row>
    <row r="148" spans="1:10">
      <c r="A148" s="5">
        <v>147</v>
      </c>
      <c r="B148" s="5" t="s">
        <v>2526</v>
      </c>
      <c r="C148" s="5" t="s">
        <v>137</v>
      </c>
      <c r="D148" s="5" t="s">
        <v>3074</v>
      </c>
      <c r="E148" s="5" t="s">
        <v>3075</v>
      </c>
      <c r="F148" s="5" t="s">
        <v>3076</v>
      </c>
      <c r="G148" s="5" t="s">
        <v>2614</v>
      </c>
      <c r="J148" s="5" t="s">
        <v>3254</v>
      </c>
    </row>
    <row r="149" spans="1:10">
      <c r="A149" s="5">
        <v>148</v>
      </c>
      <c r="B149" s="5" t="s">
        <v>2526</v>
      </c>
      <c r="C149" s="5" t="s">
        <v>137</v>
      </c>
      <c r="D149" s="5" t="s">
        <v>3077</v>
      </c>
      <c r="E149" s="5" t="s">
        <v>3078</v>
      </c>
      <c r="F149" s="5" t="s">
        <v>3079</v>
      </c>
      <c r="G149" s="5" t="s">
        <v>3080</v>
      </c>
      <c r="H149" s="5" t="s">
        <v>3081</v>
      </c>
      <c r="J149" s="5" t="s">
        <v>3254</v>
      </c>
    </row>
    <row r="150" spans="1:10">
      <c r="A150" s="5">
        <v>149</v>
      </c>
      <c r="B150" s="5" t="s">
        <v>2526</v>
      </c>
      <c r="C150" s="5" t="s">
        <v>137</v>
      </c>
      <c r="D150" s="5" t="s">
        <v>3082</v>
      </c>
      <c r="E150" s="5" t="s">
        <v>3083</v>
      </c>
      <c r="F150" s="5" t="s">
        <v>3084</v>
      </c>
      <c r="G150" s="5" t="s">
        <v>2540</v>
      </c>
      <c r="H150" s="5" t="s">
        <v>3085</v>
      </c>
      <c r="J150" s="5" t="s">
        <v>3254</v>
      </c>
    </row>
    <row r="151" spans="1:10">
      <c r="A151" s="5">
        <v>150</v>
      </c>
      <c r="B151" s="5" t="s">
        <v>2526</v>
      </c>
      <c r="C151" s="5" t="s">
        <v>137</v>
      </c>
      <c r="D151" s="5" t="s">
        <v>3086</v>
      </c>
      <c r="E151" s="5" t="s">
        <v>3087</v>
      </c>
      <c r="F151" s="5" t="s">
        <v>3088</v>
      </c>
      <c r="G151" s="5" t="s">
        <v>2721</v>
      </c>
      <c r="J151" s="5" t="s">
        <v>3254</v>
      </c>
    </row>
    <row r="152" spans="1:10">
      <c r="A152" s="5">
        <v>151</v>
      </c>
      <c r="B152" s="5" t="s">
        <v>2526</v>
      </c>
      <c r="C152" s="5" t="s">
        <v>137</v>
      </c>
      <c r="D152" s="5" t="s">
        <v>3089</v>
      </c>
      <c r="E152" s="5" t="s">
        <v>3090</v>
      </c>
      <c r="F152" s="5" t="s">
        <v>3091</v>
      </c>
      <c r="G152" s="5" t="s">
        <v>3092</v>
      </c>
      <c r="J152" s="5" t="s">
        <v>3254</v>
      </c>
    </row>
    <row r="153" spans="1:10">
      <c r="A153" s="5">
        <v>152</v>
      </c>
      <c r="B153" s="5" t="s">
        <v>2526</v>
      </c>
      <c r="C153" s="5" t="s">
        <v>137</v>
      </c>
      <c r="D153" s="5" t="s">
        <v>3093</v>
      </c>
      <c r="E153" s="5" t="s">
        <v>3094</v>
      </c>
      <c r="F153" s="5" t="s">
        <v>3095</v>
      </c>
      <c r="G153" s="5" t="s">
        <v>2660</v>
      </c>
      <c r="J153" s="5" t="s">
        <v>3254</v>
      </c>
    </row>
    <row r="154" spans="1:10">
      <c r="A154" s="5">
        <v>153</v>
      </c>
      <c r="B154" s="5" t="s">
        <v>2526</v>
      </c>
      <c r="C154" s="5" t="s">
        <v>137</v>
      </c>
      <c r="D154" s="5" t="s">
        <v>3096</v>
      </c>
      <c r="E154" s="5" t="s">
        <v>3097</v>
      </c>
      <c r="F154" s="5" t="s">
        <v>3098</v>
      </c>
      <c r="G154" s="5" t="s">
        <v>2548</v>
      </c>
      <c r="H154" s="5" t="s">
        <v>3099</v>
      </c>
      <c r="J154" s="5" t="s">
        <v>3254</v>
      </c>
    </row>
    <row r="155" spans="1:10">
      <c r="A155" s="5">
        <v>154</v>
      </c>
      <c r="B155" s="5" t="s">
        <v>2526</v>
      </c>
      <c r="C155" s="5" t="s">
        <v>137</v>
      </c>
      <c r="D155" s="5" t="s">
        <v>3100</v>
      </c>
      <c r="E155" s="5" t="s">
        <v>3101</v>
      </c>
      <c r="F155" s="5" t="s">
        <v>3102</v>
      </c>
      <c r="G155" s="5" t="s">
        <v>2777</v>
      </c>
      <c r="H155" s="5" t="s">
        <v>3103</v>
      </c>
      <c r="J155" s="5" t="s">
        <v>3254</v>
      </c>
    </row>
    <row r="156" spans="1:10">
      <c r="A156" s="5">
        <v>155</v>
      </c>
      <c r="B156" s="5" t="s">
        <v>2526</v>
      </c>
      <c r="C156" s="5" t="s">
        <v>137</v>
      </c>
      <c r="D156" s="5" t="s">
        <v>3104</v>
      </c>
      <c r="E156" s="5" t="s">
        <v>3105</v>
      </c>
      <c r="F156" s="5" t="s">
        <v>3106</v>
      </c>
      <c r="G156" s="5" t="s">
        <v>2548</v>
      </c>
      <c r="H156" s="5" t="s">
        <v>3107</v>
      </c>
      <c r="J156" s="5" t="s">
        <v>3254</v>
      </c>
    </row>
    <row r="157" spans="1:10">
      <c r="A157" s="5">
        <v>156</v>
      </c>
      <c r="B157" s="5" t="s">
        <v>2526</v>
      </c>
      <c r="C157" s="5" t="s">
        <v>137</v>
      </c>
      <c r="D157" s="5" t="s">
        <v>3149</v>
      </c>
      <c r="E157" s="5" t="s">
        <v>3305</v>
      </c>
      <c r="F157" s="5" t="s">
        <v>3150</v>
      </c>
      <c r="G157" s="5" t="s">
        <v>2548</v>
      </c>
      <c r="H157" s="5" t="s">
        <v>3151</v>
      </c>
      <c r="J157" s="5" t="s">
        <v>3254</v>
      </c>
    </row>
    <row r="158" spans="1:10">
      <c r="A158" s="5">
        <v>157</v>
      </c>
      <c r="B158" s="5" t="s">
        <v>2526</v>
      </c>
      <c r="C158" s="5" t="s">
        <v>137</v>
      </c>
      <c r="D158" s="5" t="s">
        <v>3108</v>
      </c>
      <c r="E158" s="5" t="s">
        <v>3109</v>
      </c>
      <c r="F158" s="5" t="s">
        <v>3110</v>
      </c>
      <c r="G158" s="5" t="s">
        <v>2540</v>
      </c>
      <c r="H158" s="5" t="s">
        <v>3111</v>
      </c>
      <c r="J158" s="5" t="s">
        <v>3254</v>
      </c>
    </row>
    <row r="159" spans="1:10">
      <c r="A159" s="5">
        <v>158</v>
      </c>
      <c r="B159" s="5" t="s">
        <v>2526</v>
      </c>
      <c r="C159" s="5" t="s">
        <v>137</v>
      </c>
      <c r="D159" s="5" t="s">
        <v>3112</v>
      </c>
      <c r="E159" s="5" t="s">
        <v>3113</v>
      </c>
      <c r="F159" s="5" t="s">
        <v>3114</v>
      </c>
      <c r="G159" s="5" t="s">
        <v>2621</v>
      </c>
      <c r="J159" s="5" t="s">
        <v>3254</v>
      </c>
    </row>
    <row r="160" spans="1:10">
      <c r="A160" s="5">
        <v>159</v>
      </c>
      <c r="B160" s="5" t="s">
        <v>2526</v>
      </c>
      <c r="C160" s="5" t="s">
        <v>137</v>
      </c>
      <c r="D160" s="5" t="s">
        <v>3115</v>
      </c>
      <c r="E160" s="5" t="s">
        <v>3116</v>
      </c>
      <c r="F160" s="5" t="s">
        <v>3117</v>
      </c>
      <c r="G160" s="5" t="s">
        <v>3014</v>
      </c>
      <c r="J160" s="5" t="s">
        <v>3254</v>
      </c>
    </row>
    <row r="161" spans="1:10">
      <c r="A161" s="5">
        <v>160</v>
      </c>
      <c r="B161" s="5" t="s">
        <v>2526</v>
      </c>
      <c r="C161" s="5" t="s">
        <v>137</v>
      </c>
      <c r="D161" s="5" t="s">
        <v>3118</v>
      </c>
      <c r="E161" s="5" t="s">
        <v>3119</v>
      </c>
      <c r="F161" s="5" t="s">
        <v>3120</v>
      </c>
      <c r="G161" s="5" t="s">
        <v>3121</v>
      </c>
      <c r="J161" s="5" t="s">
        <v>3254</v>
      </c>
    </row>
    <row r="162" spans="1:10">
      <c r="A162" s="5">
        <v>161</v>
      </c>
      <c r="B162" s="5" t="s">
        <v>2526</v>
      </c>
      <c r="C162" s="5" t="s">
        <v>137</v>
      </c>
      <c r="D162" s="5" t="s">
        <v>3306</v>
      </c>
      <c r="E162" s="5" t="s">
        <v>3307</v>
      </c>
      <c r="F162" s="5" t="s">
        <v>3308</v>
      </c>
      <c r="G162" s="5" t="s">
        <v>2622</v>
      </c>
      <c r="H162" s="5" t="s">
        <v>3304</v>
      </c>
      <c r="J162" s="5" t="s">
        <v>3254</v>
      </c>
    </row>
    <row r="163" spans="1:10">
      <c r="A163" s="5">
        <v>162</v>
      </c>
      <c r="B163" s="5" t="s">
        <v>2526</v>
      </c>
      <c r="C163" s="5" t="s">
        <v>137</v>
      </c>
      <c r="D163" s="5" t="s">
        <v>3122</v>
      </c>
      <c r="E163" s="5" t="s">
        <v>3123</v>
      </c>
      <c r="F163" s="5" t="s">
        <v>3124</v>
      </c>
      <c r="G163" s="5" t="s">
        <v>2596</v>
      </c>
      <c r="J163" s="5" t="s">
        <v>3254</v>
      </c>
    </row>
    <row r="164" spans="1:10">
      <c r="A164" s="5">
        <v>163</v>
      </c>
      <c r="B164" s="5" t="s">
        <v>2526</v>
      </c>
      <c r="C164" s="5" t="s">
        <v>137</v>
      </c>
      <c r="D164" s="5" t="s">
        <v>3125</v>
      </c>
      <c r="E164" s="5" t="s">
        <v>3126</v>
      </c>
      <c r="F164" s="5" t="s">
        <v>3127</v>
      </c>
      <c r="G164" s="5" t="s">
        <v>2587</v>
      </c>
      <c r="H164" s="5" t="s">
        <v>3128</v>
      </c>
      <c r="J164" s="5" t="s">
        <v>3254</v>
      </c>
    </row>
    <row r="165" spans="1:10">
      <c r="A165" s="5">
        <v>164</v>
      </c>
      <c r="B165" s="5" t="s">
        <v>2526</v>
      </c>
      <c r="C165" s="5" t="s">
        <v>137</v>
      </c>
      <c r="D165" s="5" t="s">
        <v>3129</v>
      </c>
      <c r="E165" s="5" t="s">
        <v>3130</v>
      </c>
      <c r="F165" s="5" t="s">
        <v>3131</v>
      </c>
      <c r="G165" s="5" t="s">
        <v>2592</v>
      </c>
      <c r="H165" s="5" t="s">
        <v>3132</v>
      </c>
      <c r="J165" s="5" t="s">
        <v>3254</v>
      </c>
    </row>
    <row r="166" spans="1:10">
      <c r="A166" s="5">
        <v>165</v>
      </c>
      <c r="B166" s="5" t="s">
        <v>2526</v>
      </c>
      <c r="C166" s="5" t="s">
        <v>137</v>
      </c>
      <c r="D166" s="5" t="s">
        <v>3133</v>
      </c>
      <c r="E166" s="5" t="s">
        <v>3134</v>
      </c>
      <c r="F166" s="5" t="s">
        <v>3135</v>
      </c>
      <c r="G166" s="5" t="s">
        <v>2605</v>
      </c>
      <c r="J166" s="5" t="s">
        <v>3254</v>
      </c>
    </row>
    <row r="167" spans="1:10">
      <c r="A167" s="5">
        <v>166</v>
      </c>
      <c r="B167" s="5" t="s">
        <v>2526</v>
      </c>
      <c r="C167" s="5" t="s">
        <v>137</v>
      </c>
      <c r="D167" s="5" t="s">
        <v>3136</v>
      </c>
      <c r="E167" s="5" t="s">
        <v>3137</v>
      </c>
      <c r="F167" s="5" t="s">
        <v>3138</v>
      </c>
      <c r="G167" s="5" t="s">
        <v>3139</v>
      </c>
      <c r="J167" s="5" t="s">
        <v>3254</v>
      </c>
    </row>
    <row r="168" spans="1:10">
      <c r="A168" s="5">
        <v>167</v>
      </c>
      <c r="B168" s="5" t="s">
        <v>2526</v>
      </c>
      <c r="C168" s="5" t="s">
        <v>137</v>
      </c>
      <c r="D168" s="5" t="s">
        <v>3140</v>
      </c>
      <c r="E168" s="5" t="s">
        <v>3141</v>
      </c>
      <c r="F168" s="5" t="s">
        <v>3142</v>
      </c>
      <c r="G168" s="5" t="s">
        <v>2535</v>
      </c>
      <c r="J168" s="5" t="s">
        <v>3254</v>
      </c>
    </row>
    <row r="169" spans="1:10">
      <c r="A169" s="5">
        <v>168</v>
      </c>
      <c r="B169" s="5" t="s">
        <v>2526</v>
      </c>
      <c r="C169" s="5" t="s">
        <v>137</v>
      </c>
      <c r="D169" s="5" t="s">
        <v>3143</v>
      </c>
      <c r="E169" s="5" t="s">
        <v>3144</v>
      </c>
      <c r="F169" s="5" t="s">
        <v>3145</v>
      </c>
      <c r="G169" s="5" t="s">
        <v>2688</v>
      </c>
      <c r="H169" s="5" t="s">
        <v>2575</v>
      </c>
      <c r="J169" s="5" t="s">
        <v>3254</v>
      </c>
    </row>
    <row r="170" spans="1:10">
      <c r="A170" s="5">
        <v>169</v>
      </c>
      <c r="B170" s="5" t="s">
        <v>2526</v>
      </c>
      <c r="C170" s="5" t="s">
        <v>137</v>
      </c>
      <c r="D170" s="5" t="s">
        <v>3146</v>
      </c>
      <c r="E170" s="5" t="s">
        <v>3147</v>
      </c>
      <c r="F170" s="5" t="s">
        <v>3148</v>
      </c>
      <c r="G170" s="5" t="s">
        <v>2605</v>
      </c>
      <c r="J170" s="5" t="s">
        <v>3254</v>
      </c>
    </row>
    <row r="171" spans="1:10">
      <c r="A171" s="5">
        <v>170</v>
      </c>
      <c r="B171" s="5" t="s">
        <v>2526</v>
      </c>
      <c r="C171" s="5" t="s">
        <v>137</v>
      </c>
      <c r="D171" s="5" t="s">
        <v>3309</v>
      </c>
      <c r="E171" s="5" t="s">
        <v>3310</v>
      </c>
      <c r="F171" s="5" t="s">
        <v>3311</v>
      </c>
      <c r="G171" s="5" t="s">
        <v>2810</v>
      </c>
      <c r="H171" s="5" t="s">
        <v>2717</v>
      </c>
      <c r="J171" s="5" t="s">
        <v>3254</v>
      </c>
    </row>
    <row r="172" spans="1:10">
      <c r="A172" s="5">
        <v>171</v>
      </c>
      <c r="B172" s="5" t="s">
        <v>2526</v>
      </c>
      <c r="C172" s="5" t="s">
        <v>137</v>
      </c>
      <c r="D172" s="5" t="s">
        <v>3152</v>
      </c>
      <c r="E172" s="5" t="s">
        <v>3153</v>
      </c>
      <c r="F172" s="5" t="s">
        <v>3154</v>
      </c>
      <c r="G172" s="5" t="s">
        <v>2535</v>
      </c>
      <c r="J172" s="5" t="s">
        <v>3254</v>
      </c>
    </row>
    <row r="173" spans="1:10">
      <c r="A173" s="5">
        <v>172</v>
      </c>
      <c r="B173" s="5" t="s">
        <v>2526</v>
      </c>
      <c r="C173" s="5" t="s">
        <v>137</v>
      </c>
      <c r="D173" s="5" t="s">
        <v>3155</v>
      </c>
      <c r="E173" s="5" t="s">
        <v>3156</v>
      </c>
      <c r="F173" s="5" t="s">
        <v>3157</v>
      </c>
      <c r="G173" s="5" t="s">
        <v>2540</v>
      </c>
      <c r="J173" s="5" t="s">
        <v>3254</v>
      </c>
    </row>
    <row r="174" spans="1:10">
      <c r="A174" s="5">
        <v>173</v>
      </c>
      <c r="B174" s="5" t="s">
        <v>2526</v>
      </c>
      <c r="C174" s="5" t="s">
        <v>137</v>
      </c>
      <c r="D174" s="5" t="s">
        <v>3158</v>
      </c>
      <c r="E174" s="5" t="s">
        <v>3159</v>
      </c>
      <c r="F174" s="5" t="s">
        <v>3160</v>
      </c>
      <c r="G174" s="5" t="s">
        <v>2535</v>
      </c>
      <c r="J174" s="5" t="s">
        <v>3254</v>
      </c>
    </row>
    <row r="175" spans="1:10">
      <c r="A175" s="5">
        <v>174</v>
      </c>
      <c r="B175" s="5" t="s">
        <v>2526</v>
      </c>
      <c r="C175" s="5" t="s">
        <v>137</v>
      </c>
      <c r="D175" s="5" t="s">
        <v>3161</v>
      </c>
      <c r="E175" s="5" t="s">
        <v>3162</v>
      </c>
      <c r="F175" s="5" t="s">
        <v>3163</v>
      </c>
      <c r="G175" s="5" t="s">
        <v>2621</v>
      </c>
      <c r="H175" s="5" t="s">
        <v>2575</v>
      </c>
      <c r="J175" s="5" t="s">
        <v>3254</v>
      </c>
    </row>
    <row r="176" spans="1:10">
      <c r="A176" s="5">
        <v>175</v>
      </c>
      <c r="B176" s="5" t="s">
        <v>2526</v>
      </c>
      <c r="C176" s="5" t="s">
        <v>137</v>
      </c>
      <c r="D176" s="5" t="s">
        <v>3164</v>
      </c>
      <c r="E176" s="5" t="s">
        <v>3165</v>
      </c>
      <c r="F176" s="5" t="s">
        <v>3166</v>
      </c>
      <c r="G176" s="5" t="s">
        <v>2785</v>
      </c>
      <c r="H176" s="5" t="s">
        <v>2597</v>
      </c>
      <c r="J176" s="5" t="s">
        <v>3254</v>
      </c>
    </row>
    <row r="177" spans="1:10">
      <c r="A177" s="5">
        <v>176</v>
      </c>
      <c r="B177" s="5" t="s">
        <v>2526</v>
      </c>
      <c r="C177" s="5" t="s">
        <v>137</v>
      </c>
      <c r="D177" s="5" t="s">
        <v>3167</v>
      </c>
      <c r="E177" s="5" t="s">
        <v>3168</v>
      </c>
      <c r="F177" s="5" t="s">
        <v>3169</v>
      </c>
      <c r="G177" s="5" t="s">
        <v>2540</v>
      </c>
      <c r="H177" s="5" t="s">
        <v>3170</v>
      </c>
      <c r="J177" s="5" t="s">
        <v>3254</v>
      </c>
    </row>
    <row r="178" spans="1:10">
      <c r="A178" s="5">
        <v>177</v>
      </c>
      <c r="B178" s="5" t="s">
        <v>2526</v>
      </c>
      <c r="C178" s="5" t="s">
        <v>137</v>
      </c>
      <c r="D178" s="5" t="s">
        <v>3171</v>
      </c>
      <c r="E178" s="5" t="s">
        <v>3172</v>
      </c>
      <c r="F178" s="5" t="s">
        <v>3173</v>
      </c>
      <c r="G178" s="5" t="s">
        <v>2810</v>
      </c>
      <c r="J178" s="5" t="s">
        <v>3254</v>
      </c>
    </row>
    <row r="179" spans="1:10">
      <c r="A179" s="5">
        <v>178</v>
      </c>
      <c r="B179" s="5" t="s">
        <v>2526</v>
      </c>
      <c r="C179" s="5" t="s">
        <v>137</v>
      </c>
      <c r="D179" s="5" t="s">
        <v>3174</v>
      </c>
      <c r="E179" s="5" t="s">
        <v>3175</v>
      </c>
      <c r="F179" s="5" t="s">
        <v>3176</v>
      </c>
      <c r="G179" s="5" t="s">
        <v>2535</v>
      </c>
      <c r="J179" s="5" t="s">
        <v>3254</v>
      </c>
    </row>
    <row r="180" spans="1:10">
      <c r="A180" s="5">
        <v>179</v>
      </c>
      <c r="B180" s="5" t="s">
        <v>2526</v>
      </c>
      <c r="C180" s="5" t="s">
        <v>137</v>
      </c>
      <c r="D180" s="5" t="s">
        <v>3177</v>
      </c>
      <c r="E180" s="5" t="s">
        <v>3178</v>
      </c>
      <c r="F180" s="5" t="s">
        <v>3179</v>
      </c>
      <c r="G180" s="5" t="s">
        <v>3180</v>
      </c>
      <c r="H180" s="5" t="s">
        <v>3181</v>
      </c>
      <c r="J180" s="5" t="s">
        <v>3254</v>
      </c>
    </row>
    <row r="181" spans="1:10">
      <c r="A181" s="5">
        <v>180</v>
      </c>
      <c r="B181" s="5" t="s">
        <v>2526</v>
      </c>
      <c r="C181" s="5" t="s">
        <v>137</v>
      </c>
      <c r="D181" s="5" t="s">
        <v>2936</v>
      </c>
      <c r="E181" s="5" t="s">
        <v>3312</v>
      </c>
      <c r="F181" s="5" t="s">
        <v>2937</v>
      </c>
      <c r="G181" s="5" t="s">
        <v>2574</v>
      </c>
      <c r="J181" s="5" t="s">
        <v>3254</v>
      </c>
    </row>
    <row r="182" spans="1:10">
      <c r="A182" s="5">
        <v>181</v>
      </c>
      <c r="B182" s="5" t="s">
        <v>2526</v>
      </c>
      <c r="C182" s="5" t="s">
        <v>137</v>
      </c>
      <c r="D182" s="5" t="s">
        <v>3182</v>
      </c>
      <c r="E182" s="5" t="s">
        <v>3183</v>
      </c>
      <c r="F182" s="5" t="s">
        <v>3184</v>
      </c>
      <c r="G182" s="5" t="s">
        <v>2622</v>
      </c>
      <c r="H182" s="5" t="s">
        <v>3185</v>
      </c>
      <c r="J182" s="5" t="s">
        <v>3254</v>
      </c>
    </row>
    <row r="183" spans="1:10">
      <c r="A183" s="5">
        <v>182</v>
      </c>
      <c r="B183" s="5" t="s">
        <v>2526</v>
      </c>
      <c r="C183" s="5" t="s">
        <v>137</v>
      </c>
      <c r="D183" s="5" t="s">
        <v>3186</v>
      </c>
      <c r="E183" s="5" t="s">
        <v>3187</v>
      </c>
      <c r="F183" s="5" t="s">
        <v>3188</v>
      </c>
      <c r="G183" s="5" t="s">
        <v>3062</v>
      </c>
      <c r="H183" s="5" t="s">
        <v>3189</v>
      </c>
      <c r="J183" s="5" t="s">
        <v>3254</v>
      </c>
    </row>
    <row r="184" spans="1:10">
      <c r="A184" s="5">
        <v>183</v>
      </c>
      <c r="B184" s="5" t="s">
        <v>2526</v>
      </c>
      <c r="C184" s="5" t="s">
        <v>137</v>
      </c>
      <c r="D184" s="5" t="s">
        <v>3190</v>
      </c>
      <c r="E184" s="5" t="s">
        <v>3191</v>
      </c>
      <c r="F184" s="5" t="s">
        <v>3192</v>
      </c>
      <c r="G184" s="5" t="s">
        <v>2548</v>
      </c>
      <c r="H184" s="5" t="s">
        <v>3193</v>
      </c>
      <c r="J184" s="5" t="s">
        <v>3254</v>
      </c>
    </row>
    <row r="185" spans="1:10">
      <c r="A185" s="5">
        <v>184</v>
      </c>
      <c r="B185" s="5" t="s">
        <v>2526</v>
      </c>
      <c r="C185" s="5" t="s">
        <v>137</v>
      </c>
      <c r="D185" s="5" t="s">
        <v>3196</v>
      </c>
      <c r="E185" s="5" t="s">
        <v>3197</v>
      </c>
      <c r="F185" s="5" t="s">
        <v>3198</v>
      </c>
      <c r="G185" s="5" t="s">
        <v>2878</v>
      </c>
      <c r="H185" s="5" t="s">
        <v>3199</v>
      </c>
      <c r="J185" s="5" t="s">
        <v>3254</v>
      </c>
    </row>
    <row r="186" spans="1:10">
      <c r="A186" s="5">
        <v>185</v>
      </c>
      <c r="B186" s="5" t="s">
        <v>2526</v>
      </c>
      <c r="C186" s="5" t="s">
        <v>137</v>
      </c>
      <c r="D186" s="5" t="s">
        <v>3200</v>
      </c>
      <c r="E186" s="5" t="s">
        <v>3201</v>
      </c>
      <c r="F186" s="5" t="s">
        <v>3202</v>
      </c>
      <c r="G186" s="5" t="s">
        <v>3203</v>
      </c>
      <c r="J186" s="5" t="s">
        <v>3254</v>
      </c>
    </row>
    <row r="187" spans="1:10">
      <c r="A187" s="5">
        <v>186</v>
      </c>
      <c r="B187" s="5" t="s">
        <v>2526</v>
      </c>
      <c r="C187" s="5" t="s">
        <v>137</v>
      </c>
      <c r="D187" s="5" t="s">
        <v>3204</v>
      </c>
      <c r="E187" s="5" t="s">
        <v>3205</v>
      </c>
      <c r="F187" s="5" t="s">
        <v>3206</v>
      </c>
      <c r="G187" s="5" t="s">
        <v>2530</v>
      </c>
      <c r="H187" s="5" t="s">
        <v>3207</v>
      </c>
      <c r="J187" s="5" t="s">
        <v>3254</v>
      </c>
    </row>
    <row r="188" spans="1:10">
      <c r="A188" s="5">
        <v>187</v>
      </c>
      <c r="B188" s="5" t="s">
        <v>2526</v>
      </c>
      <c r="C188" s="5" t="s">
        <v>137</v>
      </c>
      <c r="D188" s="5" t="s">
        <v>3208</v>
      </c>
      <c r="E188" s="5" t="s">
        <v>3209</v>
      </c>
      <c r="F188" s="5" t="s">
        <v>2568</v>
      </c>
      <c r="G188" s="5" t="s">
        <v>3210</v>
      </c>
      <c r="J188" s="5" t="s">
        <v>3254</v>
      </c>
    </row>
    <row r="189" spans="1:10">
      <c r="A189" s="5">
        <v>188</v>
      </c>
      <c r="B189" s="5" t="s">
        <v>2526</v>
      </c>
      <c r="C189" s="5" t="s">
        <v>137</v>
      </c>
      <c r="D189" s="5" t="s">
        <v>3211</v>
      </c>
      <c r="E189" s="5" t="s">
        <v>3212</v>
      </c>
      <c r="F189" s="5" t="s">
        <v>3213</v>
      </c>
      <c r="G189" s="5" t="s">
        <v>3214</v>
      </c>
      <c r="J189" s="5" t="s">
        <v>3254</v>
      </c>
    </row>
    <row r="190" spans="1:10">
      <c r="A190" s="5">
        <v>189</v>
      </c>
      <c r="B190" s="5" t="s">
        <v>2526</v>
      </c>
      <c r="C190" s="5" t="s">
        <v>137</v>
      </c>
      <c r="D190" s="5" t="s">
        <v>3215</v>
      </c>
      <c r="E190" s="5" t="s">
        <v>3216</v>
      </c>
      <c r="F190" s="5" t="s">
        <v>3213</v>
      </c>
      <c r="G190" s="5" t="s">
        <v>3217</v>
      </c>
      <c r="H190" s="5" t="s">
        <v>3218</v>
      </c>
      <c r="J190" s="5" t="s">
        <v>3254</v>
      </c>
    </row>
    <row r="191" spans="1:10">
      <c r="A191" s="5">
        <v>190</v>
      </c>
      <c r="B191" s="5" t="s">
        <v>2526</v>
      </c>
      <c r="C191" s="5" t="s">
        <v>137</v>
      </c>
      <c r="D191" s="5" t="s">
        <v>3219</v>
      </c>
      <c r="E191" s="5" t="s">
        <v>3220</v>
      </c>
      <c r="F191" s="5" t="s">
        <v>3221</v>
      </c>
      <c r="G191" s="5" t="s">
        <v>2614</v>
      </c>
      <c r="J191" s="5" t="s">
        <v>3254</v>
      </c>
    </row>
    <row r="192" spans="1:10">
      <c r="A192" s="5">
        <v>191</v>
      </c>
      <c r="B192" s="5" t="s">
        <v>2526</v>
      </c>
      <c r="C192" s="5" t="s">
        <v>137</v>
      </c>
      <c r="D192" s="5" t="s">
        <v>3222</v>
      </c>
      <c r="E192" s="5" t="s">
        <v>3223</v>
      </c>
      <c r="F192" s="5" t="s">
        <v>3224</v>
      </c>
      <c r="G192" s="5" t="s">
        <v>3066</v>
      </c>
      <c r="J192" s="5" t="s">
        <v>3254</v>
      </c>
    </row>
    <row r="193" spans="1:10">
      <c r="A193" s="5">
        <v>192</v>
      </c>
      <c r="B193" s="5" t="s">
        <v>2526</v>
      </c>
      <c r="C193" s="5" t="s">
        <v>137</v>
      </c>
      <c r="D193" s="5" t="s">
        <v>3225</v>
      </c>
      <c r="E193" s="5" t="s">
        <v>3226</v>
      </c>
      <c r="F193" s="5" t="s">
        <v>3227</v>
      </c>
      <c r="G193" s="5" t="s">
        <v>2565</v>
      </c>
      <c r="J193" s="5" t="s">
        <v>3254</v>
      </c>
    </row>
    <row r="194" spans="1:10">
      <c r="A194" s="5">
        <v>193</v>
      </c>
      <c r="B194" s="5" t="s">
        <v>2526</v>
      </c>
      <c r="C194" s="5" t="s">
        <v>137</v>
      </c>
      <c r="D194" s="5" t="s">
        <v>3228</v>
      </c>
      <c r="E194" s="5" t="s">
        <v>3229</v>
      </c>
      <c r="F194" s="5" t="s">
        <v>3230</v>
      </c>
      <c r="G194" s="5" t="s">
        <v>2540</v>
      </c>
      <c r="H194" s="5" t="s">
        <v>2848</v>
      </c>
      <c r="J194" s="5" t="s">
        <v>3254</v>
      </c>
    </row>
    <row r="195" spans="1:10">
      <c r="A195" s="5">
        <v>194</v>
      </c>
      <c r="B195" s="5" t="s">
        <v>2526</v>
      </c>
      <c r="C195" s="5" t="s">
        <v>137</v>
      </c>
      <c r="D195" s="5" t="s">
        <v>3231</v>
      </c>
      <c r="E195" s="5" t="s">
        <v>3232</v>
      </c>
      <c r="F195" s="5" t="s">
        <v>3233</v>
      </c>
      <c r="G195" s="5" t="s">
        <v>2844</v>
      </c>
      <c r="J195" s="5" t="s">
        <v>3254</v>
      </c>
    </row>
    <row r="196" spans="1:10">
      <c r="A196" s="5">
        <v>195</v>
      </c>
      <c r="B196" s="5" t="s">
        <v>2526</v>
      </c>
      <c r="C196" s="5" t="s">
        <v>137</v>
      </c>
      <c r="D196" s="5" t="s">
        <v>3313</v>
      </c>
      <c r="E196" s="5" t="s">
        <v>3314</v>
      </c>
      <c r="F196" s="5" t="s">
        <v>3198</v>
      </c>
      <c r="G196" s="5" t="s">
        <v>3315</v>
      </c>
      <c r="H196" s="5" t="s">
        <v>3316</v>
      </c>
      <c r="J196" s="5" t="s">
        <v>3254</v>
      </c>
    </row>
    <row r="197" spans="1:10">
      <c r="A197" s="5">
        <v>196</v>
      </c>
      <c r="B197" s="5" t="s">
        <v>2526</v>
      </c>
      <c r="C197" s="5" t="s">
        <v>137</v>
      </c>
      <c r="D197" s="5" t="s">
        <v>3234</v>
      </c>
      <c r="E197" s="5" t="s">
        <v>3235</v>
      </c>
      <c r="F197" s="5" t="s">
        <v>3198</v>
      </c>
      <c r="G197" s="5" t="s">
        <v>3217</v>
      </c>
      <c r="H197" s="5" t="s">
        <v>3236</v>
      </c>
      <c r="J197" s="5" t="s">
        <v>3254</v>
      </c>
    </row>
    <row r="198" spans="1:10">
      <c r="A198" s="5">
        <v>197</v>
      </c>
      <c r="B198" s="5" t="s">
        <v>2526</v>
      </c>
      <c r="C198" s="5" t="s">
        <v>137</v>
      </c>
      <c r="D198" s="5" t="s">
        <v>3237</v>
      </c>
      <c r="E198" s="5" t="s">
        <v>3238</v>
      </c>
      <c r="F198" s="5" t="s">
        <v>3198</v>
      </c>
      <c r="G198" s="5" t="s">
        <v>3239</v>
      </c>
      <c r="H198" s="5" t="s">
        <v>3236</v>
      </c>
      <c r="J198" s="5" t="s">
        <v>3254</v>
      </c>
    </row>
    <row r="199" spans="1:10">
      <c r="A199" s="5">
        <v>198</v>
      </c>
      <c r="B199" s="5" t="s">
        <v>2526</v>
      </c>
      <c r="C199" s="5" t="s">
        <v>137</v>
      </c>
      <c r="D199" s="5" t="s">
        <v>3240</v>
      </c>
      <c r="E199" s="5" t="s">
        <v>3241</v>
      </c>
      <c r="F199" s="5" t="s">
        <v>3242</v>
      </c>
      <c r="G199" s="5" t="s">
        <v>3243</v>
      </c>
      <c r="J199" s="5" t="s">
        <v>3254</v>
      </c>
    </row>
    <row r="200" spans="1:10">
      <c r="A200" s="5">
        <v>199</v>
      </c>
      <c r="B200" s="5" t="s">
        <v>2526</v>
      </c>
      <c r="C200" s="5" t="s">
        <v>137</v>
      </c>
      <c r="D200" s="5" t="s">
        <v>3244</v>
      </c>
      <c r="E200" s="5" t="s">
        <v>3245</v>
      </c>
      <c r="F200" s="5" t="s">
        <v>3246</v>
      </c>
      <c r="G200" s="5" t="s">
        <v>2797</v>
      </c>
      <c r="J200" s="5" t="s">
        <v>3254</v>
      </c>
    </row>
    <row r="201" spans="1:10">
      <c r="A201" s="5">
        <v>200</v>
      </c>
      <c r="B201" s="5" t="s">
        <v>2526</v>
      </c>
      <c r="C201" s="5" t="s">
        <v>137</v>
      </c>
      <c r="D201" s="5" t="s">
        <v>3247</v>
      </c>
      <c r="E201" s="5" t="s">
        <v>3248</v>
      </c>
      <c r="F201" s="5" t="s">
        <v>3213</v>
      </c>
      <c r="G201" s="5" t="s">
        <v>3249</v>
      </c>
      <c r="J201" s="5" t="s">
        <v>3254</v>
      </c>
    </row>
    <row r="202" spans="1:10">
      <c r="A202" s="5">
        <v>201</v>
      </c>
      <c r="B202" s="5" t="s">
        <v>2526</v>
      </c>
      <c r="C202" s="5" t="s">
        <v>137</v>
      </c>
      <c r="D202" s="5" t="s">
        <v>3250</v>
      </c>
      <c r="E202" s="5" t="s">
        <v>3251</v>
      </c>
      <c r="F202" s="5" t="s">
        <v>2648</v>
      </c>
      <c r="G202" s="5" t="s">
        <v>3252</v>
      </c>
      <c r="H202" s="5" t="s">
        <v>3253</v>
      </c>
      <c r="J202" s="5" t="s">
        <v>3254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X40"/>
  <sheetViews>
    <sheetView showGridLines="0" topLeftCell="F4" zoomScaleNormal="100" workbookViewId="0">
      <selection activeCell="R21" sqref="R21:R22"/>
    </sheetView>
  </sheetViews>
  <sheetFormatPr defaultRowHeight="11.25"/>
  <cols>
    <col min="1" max="2" width="3.7109375" style="210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20" width="3.7109375" style="102" customWidth="1"/>
    <col min="21" max="21" width="5.7109375" style="102" customWidth="1"/>
    <col min="22" max="22" width="34.42578125" style="102" customWidth="1"/>
    <col min="23" max="23" width="30.7109375" style="102" customWidth="1"/>
    <col min="24" max="24" width="3.7109375" style="102" customWidth="1"/>
    <col min="25" max="16384" width="9.140625" style="102"/>
  </cols>
  <sheetData>
    <row r="1" spans="1:24" ht="11.25" hidden="1" customHeight="1">
      <c r="A1" s="216"/>
    </row>
    <row r="2" spans="1:24" ht="11.25" hidden="1" customHeight="1"/>
    <row r="3" spans="1:24" ht="11.25" hidden="1" customHeight="1"/>
    <row r="4" spans="1:24" ht="3" customHeight="1"/>
    <row r="5" spans="1:24" s="120" customFormat="1" ht="29.1" customHeight="1">
      <c r="A5" s="211"/>
      <c r="B5" s="211"/>
      <c r="D5" s="824" t="s">
        <v>714</v>
      </c>
      <c r="E5" s="825"/>
      <c r="F5" s="825"/>
      <c r="G5" s="825"/>
      <c r="H5" s="825"/>
      <c r="I5" s="825"/>
      <c r="J5" s="826"/>
      <c r="K5" s="437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4" s="470" customFormat="1" ht="3" customHeight="1">
      <c r="A6" s="312"/>
      <c r="B6" s="312"/>
      <c r="D6" s="856"/>
      <c r="E6" s="857"/>
      <c r="F6" s="857"/>
      <c r="G6" s="857"/>
      <c r="H6" s="857"/>
      <c r="I6" s="857"/>
      <c r="J6" s="858"/>
    </row>
    <row r="7" spans="1:24" s="470" customFormat="1" ht="5.25" hidden="1" customHeight="1">
      <c r="A7" s="312"/>
      <c r="B7" s="312"/>
      <c r="E7" s="859"/>
      <c r="F7" s="859"/>
      <c r="G7" s="848"/>
      <c r="H7" s="848"/>
      <c r="I7" s="848"/>
      <c r="J7" s="848"/>
    </row>
    <row r="8" spans="1:24" s="470" customFormat="1" ht="5.25" hidden="1" customHeight="1">
      <c r="A8" s="312"/>
      <c r="B8" s="312"/>
      <c r="E8" s="859"/>
      <c r="F8" s="859"/>
      <c r="G8" s="848"/>
      <c r="H8" s="848"/>
      <c r="I8" s="848"/>
      <c r="J8" s="848"/>
    </row>
    <row r="9" spans="1:24" s="470" customFormat="1" ht="5.25" hidden="1" customHeight="1">
      <c r="A9" s="312"/>
      <c r="B9" s="312"/>
      <c r="E9" s="859"/>
      <c r="F9" s="859"/>
      <c r="G9" s="848"/>
      <c r="H9" s="848"/>
      <c r="I9" s="848"/>
      <c r="J9" s="848"/>
    </row>
    <row r="10" spans="1:24" s="470" customFormat="1" ht="5.25" hidden="1">
      <c r="A10" s="312"/>
      <c r="B10" s="312"/>
      <c r="E10" s="860"/>
      <c r="F10" s="860"/>
      <c r="G10" s="652"/>
      <c r="H10" s="466"/>
      <c r="I10" s="628"/>
      <c r="J10" s="628"/>
    </row>
    <row r="11" spans="1:24" s="159" customFormat="1" ht="18.75" hidden="1" customHeight="1">
      <c r="A11" s="312"/>
      <c r="B11" s="312"/>
      <c r="D11" s="152"/>
      <c r="E11" s="861" t="s">
        <v>721</v>
      </c>
      <c r="F11" s="861"/>
      <c r="G11" s="786" t="s">
        <v>85</v>
      </c>
      <c r="H11" s="468"/>
      <c r="I11" s="166"/>
      <c r="J11" s="152"/>
      <c r="K11" s="153"/>
      <c r="L11" s="152"/>
      <c r="M11" s="152"/>
      <c r="N11" s="153"/>
      <c r="O11" s="153"/>
      <c r="P11" s="152"/>
      <c r="Q11" s="152"/>
      <c r="R11" s="153"/>
      <c r="S11" s="153"/>
      <c r="T11" s="152"/>
      <c r="U11" s="152"/>
      <c r="V11" s="153"/>
    </row>
    <row r="12" spans="1:24" s="470" customFormat="1" ht="18.75" hidden="1">
      <c r="A12" s="312"/>
      <c r="B12" s="312"/>
      <c r="E12" s="861" t="s">
        <v>722</v>
      </c>
      <c r="F12" s="861"/>
      <c r="G12" s="786" t="s">
        <v>85</v>
      </c>
      <c r="H12" s="468"/>
      <c r="I12" s="466"/>
      <c r="J12" s="469"/>
      <c r="K12" s="465"/>
      <c r="L12" s="465"/>
      <c r="M12" s="465"/>
      <c r="N12" s="464"/>
      <c r="O12" s="465"/>
      <c r="P12" s="465"/>
      <c r="Q12" s="465"/>
      <c r="R12" s="464"/>
      <c r="S12" s="465"/>
      <c r="T12" s="465"/>
      <c r="U12" s="465"/>
      <c r="V12" s="464"/>
    </row>
    <row r="13" spans="1:24" s="470" customFormat="1" ht="5.25" hidden="1" customHeight="1">
      <c r="A13" s="312"/>
      <c r="B13" s="312"/>
      <c r="E13" s="855"/>
      <c r="F13" s="855"/>
      <c r="G13" s="467"/>
      <c r="H13" s="466"/>
      <c r="I13" s="465"/>
      <c r="J13" s="465"/>
      <c r="K13" s="465"/>
      <c r="L13" s="465"/>
      <c r="M13" s="465"/>
      <c r="N13" s="464"/>
      <c r="O13" s="465"/>
      <c r="P13" s="465"/>
      <c r="Q13" s="465"/>
      <c r="R13" s="464"/>
      <c r="S13" s="465"/>
      <c r="T13" s="465"/>
      <c r="U13" s="465"/>
      <c r="V13" s="464"/>
    </row>
    <row r="14" spans="1:24" s="470" customFormat="1" ht="5.25" hidden="1" customHeight="1">
      <c r="A14" s="312"/>
      <c r="B14" s="312"/>
    </row>
    <row r="15" spans="1:24" s="463" customFormat="1" ht="5.25" hidden="1" customHeight="1">
      <c r="A15" s="471"/>
      <c r="B15" s="471"/>
    </row>
    <row r="16" spans="1:24" s="120" customFormat="1" ht="3" customHeight="1">
      <c r="A16" s="211"/>
      <c r="B16" s="211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154"/>
    </row>
    <row r="17" spans="1:24" ht="27" customHeight="1">
      <c r="D17" s="849" t="s">
        <v>92</v>
      </c>
      <c r="E17" s="849" t="s">
        <v>297</v>
      </c>
      <c r="F17" s="849" t="s">
        <v>80</v>
      </c>
      <c r="G17" s="849" t="s">
        <v>439</v>
      </c>
      <c r="H17" s="849" t="s">
        <v>92</v>
      </c>
      <c r="I17" s="849"/>
      <c r="J17" s="849" t="s">
        <v>20</v>
      </c>
      <c r="K17" s="851" t="s">
        <v>480</v>
      </c>
      <c r="L17" s="851"/>
      <c r="M17" s="851"/>
      <c r="N17" s="851"/>
      <c r="O17" s="851" t="s">
        <v>712</v>
      </c>
      <c r="P17" s="851"/>
      <c r="Q17" s="851"/>
      <c r="R17" s="851"/>
      <c r="S17" s="851" t="s">
        <v>713</v>
      </c>
      <c r="T17" s="851"/>
      <c r="U17" s="851"/>
      <c r="V17" s="851"/>
      <c r="W17" s="849" t="s">
        <v>244</v>
      </c>
    </row>
    <row r="18" spans="1:24" ht="30.75" customHeight="1">
      <c r="D18" s="849"/>
      <c r="E18" s="849"/>
      <c r="F18" s="849"/>
      <c r="G18" s="849"/>
      <c r="H18" s="849"/>
      <c r="I18" s="849"/>
      <c r="J18" s="849"/>
      <c r="K18" s="115" t="s">
        <v>300</v>
      </c>
      <c r="L18" s="849" t="s">
        <v>92</v>
      </c>
      <c r="M18" s="849"/>
      <c r="N18" s="115" t="s">
        <v>230</v>
      </c>
      <c r="O18" s="115" t="s">
        <v>300</v>
      </c>
      <c r="P18" s="849" t="s">
        <v>92</v>
      </c>
      <c r="Q18" s="849"/>
      <c r="R18" s="115" t="s">
        <v>230</v>
      </c>
      <c r="S18" s="115" t="s">
        <v>300</v>
      </c>
      <c r="T18" s="849" t="s">
        <v>92</v>
      </c>
      <c r="U18" s="849"/>
      <c r="V18" s="115" t="s">
        <v>400</v>
      </c>
      <c r="W18" s="849"/>
    </row>
    <row r="19" spans="1:24" s="406" customFormat="1" ht="12" customHeight="1">
      <c r="A19" s="405"/>
      <c r="B19" s="405"/>
      <c r="D19" s="42" t="s">
        <v>93</v>
      </c>
      <c r="E19" s="42" t="s">
        <v>49</v>
      </c>
      <c r="F19" s="42" t="s">
        <v>50</v>
      </c>
      <c r="G19" s="42" t="s">
        <v>51</v>
      </c>
      <c r="H19" s="850" t="s">
        <v>68</v>
      </c>
      <c r="I19" s="850"/>
      <c r="J19" s="42" t="s">
        <v>69</v>
      </c>
      <c r="K19" s="42" t="s">
        <v>183</v>
      </c>
      <c r="L19" s="850" t="s">
        <v>184</v>
      </c>
      <c r="M19" s="850"/>
      <c r="N19" s="42" t="s">
        <v>208</v>
      </c>
      <c r="O19" s="42" t="s">
        <v>209</v>
      </c>
      <c r="P19" s="850" t="s">
        <v>210</v>
      </c>
      <c r="Q19" s="850"/>
      <c r="R19" s="42" t="s">
        <v>211</v>
      </c>
      <c r="S19" s="42" t="s">
        <v>210</v>
      </c>
      <c r="T19" s="850" t="s">
        <v>211</v>
      </c>
      <c r="U19" s="850"/>
      <c r="V19" s="42" t="s">
        <v>212</v>
      </c>
      <c r="W19" s="42" t="s">
        <v>213</v>
      </c>
    </row>
    <row r="20" spans="1:24" ht="14.25" hidden="1" customHeight="1">
      <c r="C20" s="310"/>
      <c r="D20" s="350">
        <v>0</v>
      </c>
      <c r="E20" s="401"/>
      <c r="F20" s="401"/>
      <c r="G20" s="121"/>
      <c r="H20" s="402"/>
      <c r="I20" s="402"/>
      <c r="J20" s="221"/>
      <c r="K20" s="121"/>
      <c r="L20" s="221"/>
      <c r="M20" s="221"/>
      <c r="N20" s="403"/>
      <c r="O20" s="121"/>
      <c r="P20" s="221"/>
      <c r="Q20" s="221"/>
      <c r="R20" s="404"/>
      <c r="S20" s="121"/>
      <c r="T20" s="221"/>
      <c r="U20" s="221"/>
      <c r="V20" s="404"/>
      <c r="W20" s="121"/>
      <c r="X20" s="175"/>
    </row>
    <row r="21" spans="1:24" ht="17.100000000000001" customHeight="1">
      <c r="A21" s="205">
        <v>13</v>
      </c>
      <c r="B21" s="102"/>
      <c r="C21" s="310"/>
      <c r="D21" s="836">
        <v>1</v>
      </c>
      <c r="E21" s="837" t="s">
        <v>773</v>
      </c>
      <c r="F21" s="841" t="s">
        <v>2503</v>
      </c>
      <c r="G21" s="844" t="s">
        <v>85</v>
      </c>
      <c r="H21" s="836"/>
      <c r="I21" s="836">
        <v>1</v>
      </c>
      <c r="J21" s="852" t="s">
        <v>3267</v>
      </c>
      <c r="K21" s="832" t="s">
        <v>85</v>
      </c>
      <c r="L21" s="830"/>
      <c r="M21" s="830" t="s">
        <v>93</v>
      </c>
      <c r="N21" s="835"/>
      <c r="O21" s="832" t="s">
        <v>85</v>
      </c>
      <c r="P21" s="830"/>
      <c r="Q21" s="830" t="s">
        <v>93</v>
      </c>
      <c r="R21" s="831"/>
      <c r="S21" s="832" t="s">
        <v>85</v>
      </c>
      <c r="T21" s="121"/>
      <c r="U21" s="121" t="s">
        <v>93</v>
      </c>
      <c r="V21" s="787"/>
      <c r="W21" s="308"/>
    </row>
    <row r="22" spans="1:24" ht="17.100000000000001" customHeight="1">
      <c r="A22" s="205"/>
      <c r="B22" s="102"/>
      <c r="C22" s="159"/>
      <c r="D22" s="836"/>
      <c r="E22" s="838"/>
      <c r="F22" s="842"/>
      <c r="G22" s="844"/>
      <c r="H22" s="836"/>
      <c r="I22" s="836"/>
      <c r="J22" s="853"/>
      <c r="K22" s="832"/>
      <c r="L22" s="830"/>
      <c r="M22" s="830"/>
      <c r="N22" s="835"/>
      <c r="O22" s="832"/>
      <c r="P22" s="830"/>
      <c r="Q22" s="830"/>
      <c r="R22" s="831"/>
      <c r="S22" s="832"/>
      <c r="T22" s="768"/>
      <c r="U22" s="117"/>
      <c r="V22" s="118"/>
      <c r="W22" s="119"/>
    </row>
    <row r="23" spans="1:24" ht="17.100000000000001" customHeight="1">
      <c r="A23" s="205"/>
      <c r="B23" s="102"/>
      <c r="C23" s="159"/>
      <c r="D23" s="834"/>
      <c r="E23" s="839"/>
      <c r="F23" s="842"/>
      <c r="G23" s="833"/>
      <c r="H23" s="834"/>
      <c r="I23" s="834"/>
      <c r="J23" s="853"/>
      <c r="K23" s="833"/>
      <c r="L23" s="834"/>
      <c r="M23" s="834"/>
      <c r="N23" s="831"/>
      <c r="O23" s="833"/>
      <c r="P23" s="221"/>
      <c r="Q23" s="117"/>
      <c r="R23" s="118"/>
      <c r="S23" s="610"/>
      <c r="T23" s="610"/>
      <c r="U23" s="610"/>
      <c r="V23" s="610"/>
      <c r="W23" s="119"/>
    </row>
    <row r="24" spans="1:24" ht="15" customHeight="1">
      <c r="A24" s="205"/>
      <c r="B24" s="102"/>
      <c r="C24" s="159"/>
      <c r="D24" s="834"/>
      <c r="E24" s="839"/>
      <c r="F24" s="842"/>
      <c r="G24" s="833"/>
      <c r="H24" s="834"/>
      <c r="I24" s="834"/>
      <c r="J24" s="854"/>
      <c r="K24" s="833"/>
      <c r="L24" s="117"/>
      <c r="M24" s="118"/>
      <c r="N24" s="118"/>
      <c r="O24" s="118"/>
      <c r="P24" s="118"/>
      <c r="Q24" s="118"/>
      <c r="R24" s="118"/>
      <c r="S24" s="610"/>
      <c r="T24" s="610"/>
      <c r="U24" s="610"/>
      <c r="V24" s="610"/>
      <c r="W24" s="119"/>
    </row>
    <row r="25" spans="1:24" ht="15" customHeight="1">
      <c r="A25" s="205"/>
      <c r="B25" s="102"/>
      <c r="C25" s="159"/>
      <c r="D25" s="834"/>
      <c r="E25" s="840"/>
      <c r="F25" s="843"/>
      <c r="G25" s="833"/>
      <c r="H25" s="11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610"/>
      <c r="T25" s="610"/>
      <c r="U25" s="610"/>
      <c r="V25" s="610"/>
      <c r="W25" s="119"/>
    </row>
    <row r="26" spans="1:24" ht="17.100000000000001" customHeight="1">
      <c r="D26" s="11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9"/>
    </row>
    <row r="27" spans="1:24" ht="3" customHeight="1"/>
    <row r="28" spans="1:24" ht="11.25" hidden="1" customHeight="1"/>
    <row r="29" spans="1:24" ht="0.95" customHeight="1"/>
    <row r="30" spans="1:24" ht="23.25" customHeight="1"/>
    <row r="31" spans="1:24" ht="3" customHeight="1"/>
    <row r="32" spans="1:24" ht="17.100000000000001" customHeight="1">
      <c r="E32" s="845" t="s">
        <v>738</v>
      </c>
      <c r="F32" s="845"/>
      <c r="G32" s="845"/>
      <c r="H32" s="845"/>
      <c r="I32" s="845"/>
      <c r="J32" s="845"/>
      <c r="K32" s="845"/>
      <c r="L32" s="845"/>
      <c r="M32" s="845"/>
      <c r="N32" s="845"/>
      <c r="O32" s="845"/>
      <c r="P32" s="845"/>
      <c r="Q32" s="845"/>
      <c r="R32" s="845"/>
      <c r="S32" s="845"/>
      <c r="T32" s="845"/>
      <c r="U32" s="845"/>
      <c r="V32" s="845"/>
      <c r="W32" s="845"/>
    </row>
    <row r="33" spans="5:23" ht="36.950000000000003" customHeight="1">
      <c r="E33" s="846" t="s">
        <v>740</v>
      </c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</row>
    <row r="34" spans="5:23" ht="17.100000000000001" customHeight="1">
      <c r="E34" s="846" t="s">
        <v>741</v>
      </c>
      <c r="F34" s="847"/>
      <c r="G34" s="847"/>
      <c r="H34" s="847"/>
      <c r="I34" s="847"/>
      <c r="J34" s="847"/>
      <c r="K34" s="847"/>
      <c r="L34" s="847"/>
      <c r="M34" s="847"/>
      <c r="N34" s="847"/>
      <c r="O34" s="847"/>
      <c r="P34" s="847"/>
      <c r="Q34" s="847"/>
      <c r="R34" s="847"/>
      <c r="S34" s="847"/>
      <c r="T34" s="847"/>
      <c r="U34" s="847"/>
      <c r="V34" s="847"/>
      <c r="W34" s="847"/>
    </row>
    <row r="35" spans="5:23" ht="27" customHeight="1">
      <c r="E35" s="846" t="s">
        <v>742</v>
      </c>
      <c r="F35" s="847"/>
      <c r="G35" s="847"/>
      <c r="H35" s="847"/>
      <c r="I35" s="847"/>
      <c r="J35" s="847"/>
      <c r="K35" s="847"/>
      <c r="L35" s="847"/>
      <c r="M35" s="847"/>
      <c r="N35" s="847"/>
      <c r="O35" s="847"/>
      <c r="P35" s="847"/>
      <c r="Q35" s="847"/>
      <c r="R35" s="847"/>
      <c r="S35" s="847"/>
      <c r="T35" s="847"/>
      <c r="U35" s="847"/>
      <c r="V35" s="847"/>
      <c r="W35" s="847"/>
    </row>
    <row r="36" spans="5:23" ht="17.100000000000001" customHeight="1">
      <c r="E36" s="846" t="s">
        <v>743</v>
      </c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7"/>
      <c r="V36" s="847"/>
      <c r="W36" s="847"/>
    </row>
    <row r="37" spans="5:23" ht="15" customHeight="1">
      <c r="E37" s="62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</row>
    <row r="38" spans="5:23" ht="15" customHeight="1">
      <c r="E38" s="845" t="s">
        <v>739</v>
      </c>
      <c r="F38" s="845"/>
      <c r="G38" s="845"/>
      <c r="H38" s="845"/>
      <c r="I38" s="845"/>
      <c r="J38" s="845"/>
      <c r="K38" s="845"/>
      <c r="L38" s="845"/>
      <c r="M38" s="845"/>
      <c r="N38" s="845"/>
      <c r="O38" s="845"/>
      <c r="P38" s="845"/>
      <c r="Q38" s="845"/>
      <c r="R38" s="845"/>
      <c r="S38" s="845"/>
      <c r="T38" s="845"/>
      <c r="U38" s="845"/>
      <c r="V38" s="845"/>
      <c r="W38" s="845"/>
    </row>
    <row r="39" spans="5:23" ht="17.100000000000001" customHeight="1">
      <c r="E39" s="846" t="s">
        <v>744</v>
      </c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7"/>
      <c r="V39" s="847"/>
      <c r="W39" s="847"/>
    </row>
    <row r="40" spans="5:23" ht="17.100000000000001" customHeight="1">
      <c r="E40" s="846" t="s">
        <v>745</v>
      </c>
      <c r="F40" s="847"/>
      <c r="G40" s="847"/>
      <c r="H40" s="847"/>
      <c r="I40" s="847"/>
      <c r="J40" s="847"/>
      <c r="K40" s="847"/>
      <c r="L40" s="847"/>
      <c r="M40" s="847"/>
      <c r="N40" s="847"/>
      <c r="O40" s="847"/>
      <c r="P40" s="847"/>
      <c r="Q40" s="847"/>
      <c r="R40" s="847"/>
      <c r="S40" s="847"/>
      <c r="T40" s="847"/>
      <c r="U40" s="847"/>
      <c r="V40" s="847"/>
      <c r="W40" s="847"/>
    </row>
  </sheetData>
  <sheetProtection password="FA9C" sheet="1" objects="1" scenarios="1" formatColumns="0" formatRows="0"/>
  <dataConsolidate/>
  <mergeCells count="53">
    <mergeCell ref="F17:F18"/>
    <mergeCell ref="E12:F12"/>
    <mergeCell ref="E11:F11"/>
    <mergeCell ref="G7:J7"/>
    <mergeCell ref="G17:G18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S17:V17"/>
    <mergeCell ref="T18:U18"/>
    <mergeCell ref="L18:M18"/>
    <mergeCell ref="P18:Q18"/>
    <mergeCell ref="I21:I24"/>
    <mergeCell ref="J21:J24"/>
    <mergeCell ref="G8:J8"/>
    <mergeCell ref="J17:J18"/>
    <mergeCell ref="H19:I19"/>
    <mergeCell ref="L19:M19"/>
    <mergeCell ref="E36:W36"/>
    <mergeCell ref="P19:Q19"/>
    <mergeCell ref="W17:W18"/>
    <mergeCell ref="O17:R17"/>
    <mergeCell ref="K17:N17"/>
    <mergeCell ref="T19:U19"/>
    <mergeCell ref="E39:W39"/>
    <mergeCell ref="E40:W40"/>
    <mergeCell ref="E32:W32"/>
    <mergeCell ref="E33:W33"/>
    <mergeCell ref="E34:W34"/>
    <mergeCell ref="E35:W35"/>
    <mergeCell ref="D21:D25"/>
    <mergeCell ref="E21:E25"/>
    <mergeCell ref="F21:F25"/>
    <mergeCell ref="G21:G25"/>
    <mergeCell ref="H21:H24"/>
    <mergeCell ref="E38:W38"/>
    <mergeCell ref="P21:P22"/>
    <mergeCell ref="Q21:Q22"/>
    <mergeCell ref="R21:R22"/>
    <mergeCell ref="S21:S22"/>
    <mergeCell ref="K21:K24"/>
    <mergeCell ref="L21:L23"/>
    <mergeCell ref="M21:M23"/>
    <mergeCell ref="N21:N23"/>
    <mergeCell ref="O21:O23"/>
  </mergeCells>
  <phoneticPr fontId="8" type="noConversion"/>
  <dataValidations xWindow="622" yWindow="221" count="5">
    <dataValidation allowBlank="1" showInputMessage="1" showErrorMessage="1" prompt="Для выбора выполните двойной щелчок левой клавиши мыши по соответствующей ячейке." sqref="G10:G12 G21:G22 K21:K22 O21:O22 S21:S22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3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V21:W21 R21:R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4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sheetProtection formatColumns="0" formatRows="0"/>
  <pageMargins left="0.75" right="0.75" top="1" bottom="1" header="0.5" footer="0.5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3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3"/>
    </row>
  </sheetData>
  <phoneticPr fontId="8" type="noConversion"/>
  <pageMargins left="0.75" right="0.75" top="1" bottom="1" header="0.5" footer="0.5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7"/>
  </cols>
  <sheetData>
    <row r="1" spans="1:1">
      <c r="A1" s="191"/>
    </row>
  </sheetData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896"/>
  <sheetViews>
    <sheetView showGridLines="0" zoomScaleNormal="100" workbookViewId="0"/>
  </sheetViews>
  <sheetFormatPr defaultRowHeight="11.25"/>
  <sheetData>
    <row r="1" spans="1:4">
      <c r="A1" t="s">
        <v>2502</v>
      </c>
      <c r="B1" t="s">
        <v>515</v>
      </c>
      <c r="C1" t="s">
        <v>516</v>
      </c>
      <c r="D1" t="s">
        <v>2501</v>
      </c>
    </row>
    <row r="2" spans="1:4">
      <c r="A2">
        <v>1</v>
      </c>
      <c r="B2" t="s">
        <v>778</v>
      </c>
      <c r="C2" t="s">
        <v>778</v>
      </c>
      <c r="D2" t="s">
        <v>779</v>
      </c>
    </row>
    <row r="3" spans="1:4">
      <c r="A3">
        <v>2</v>
      </c>
      <c r="B3" t="s">
        <v>778</v>
      </c>
      <c r="C3" t="s">
        <v>780</v>
      </c>
      <c r="D3" t="s">
        <v>781</v>
      </c>
    </row>
    <row r="4" spans="1:4">
      <c r="A4">
        <v>3</v>
      </c>
      <c r="B4" t="s">
        <v>778</v>
      </c>
      <c r="C4" t="s">
        <v>782</v>
      </c>
      <c r="D4" t="s">
        <v>783</v>
      </c>
    </row>
    <row r="5" spans="1:4">
      <c r="A5">
        <v>4</v>
      </c>
      <c r="B5" t="s">
        <v>778</v>
      </c>
      <c r="C5" t="s">
        <v>784</v>
      </c>
      <c r="D5" t="s">
        <v>785</v>
      </c>
    </row>
    <row r="6" spans="1:4">
      <c r="A6">
        <v>5</v>
      </c>
      <c r="B6" t="s">
        <v>778</v>
      </c>
      <c r="C6" t="s">
        <v>786</v>
      </c>
      <c r="D6" t="s">
        <v>787</v>
      </c>
    </row>
    <row r="7" spans="1:4">
      <c r="A7">
        <v>6</v>
      </c>
      <c r="B7" t="s">
        <v>778</v>
      </c>
      <c r="C7" t="s">
        <v>788</v>
      </c>
      <c r="D7" t="s">
        <v>789</v>
      </c>
    </row>
    <row r="8" spans="1:4">
      <c r="A8">
        <v>7</v>
      </c>
      <c r="B8" t="s">
        <v>778</v>
      </c>
      <c r="C8" t="s">
        <v>790</v>
      </c>
      <c r="D8" t="s">
        <v>791</v>
      </c>
    </row>
    <row r="9" spans="1:4">
      <c r="A9">
        <v>8</v>
      </c>
      <c r="B9" t="s">
        <v>778</v>
      </c>
      <c r="C9" t="s">
        <v>792</v>
      </c>
      <c r="D9" t="s">
        <v>793</v>
      </c>
    </row>
    <row r="10" spans="1:4">
      <c r="A10">
        <v>9</v>
      </c>
      <c r="B10" t="s">
        <v>778</v>
      </c>
      <c r="C10" t="s">
        <v>794</v>
      </c>
      <c r="D10" t="s">
        <v>795</v>
      </c>
    </row>
    <row r="11" spans="1:4">
      <c r="A11">
        <v>10</v>
      </c>
      <c r="B11" t="s">
        <v>778</v>
      </c>
      <c r="C11" t="s">
        <v>796</v>
      </c>
      <c r="D11" t="s">
        <v>797</v>
      </c>
    </row>
    <row r="12" spans="1:4">
      <c r="A12">
        <v>11</v>
      </c>
      <c r="B12" t="s">
        <v>778</v>
      </c>
      <c r="C12" t="s">
        <v>798</v>
      </c>
      <c r="D12" t="s">
        <v>799</v>
      </c>
    </row>
    <row r="13" spans="1:4">
      <c r="A13">
        <v>12</v>
      </c>
      <c r="B13" t="s">
        <v>778</v>
      </c>
      <c r="C13" t="s">
        <v>800</v>
      </c>
      <c r="D13" t="s">
        <v>801</v>
      </c>
    </row>
    <row r="14" spans="1:4">
      <c r="A14">
        <v>13</v>
      </c>
      <c r="B14" t="s">
        <v>778</v>
      </c>
      <c r="C14" t="s">
        <v>802</v>
      </c>
      <c r="D14" t="s">
        <v>803</v>
      </c>
    </row>
    <row r="15" spans="1:4">
      <c r="A15">
        <v>14</v>
      </c>
      <c r="B15" t="s">
        <v>778</v>
      </c>
      <c r="C15" t="s">
        <v>804</v>
      </c>
      <c r="D15" t="s">
        <v>805</v>
      </c>
    </row>
    <row r="16" spans="1:4">
      <c r="A16">
        <v>15</v>
      </c>
      <c r="B16" t="s">
        <v>778</v>
      </c>
      <c r="C16" t="s">
        <v>806</v>
      </c>
      <c r="D16" t="s">
        <v>807</v>
      </c>
    </row>
    <row r="17" spans="1:4">
      <c r="A17">
        <v>16</v>
      </c>
      <c r="B17" t="s">
        <v>778</v>
      </c>
      <c r="C17" t="s">
        <v>808</v>
      </c>
      <c r="D17" t="s">
        <v>809</v>
      </c>
    </row>
    <row r="18" spans="1:4">
      <c r="A18">
        <v>17</v>
      </c>
      <c r="B18" t="s">
        <v>810</v>
      </c>
      <c r="C18" t="s">
        <v>812</v>
      </c>
      <c r="D18" t="s">
        <v>813</v>
      </c>
    </row>
    <row r="19" spans="1:4">
      <c r="A19">
        <v>18</v>
      </c>
      <c r="B19" t="s">
        <v>810</v>
      </c>
      <c r="C19" t="s">
        <v>814</v>
      </c>
      <c r="D19" t="s">
        <v>815</v>
      </c>
    </row>
    <row r="20" spans="1:4">
      <c r="A20">
        <v>19</v>
      </c>
      <c r="B20" t="s">
        <v>810</v>
      </c>
      <c r="C20" t="s">
        <v>810</v>
      </c>
      <c r="D20" t="s">
        <v>811</v>
      </c>
    </row>
    <row r="21" spans="1:4">
      <c r="A21">
        <v>20</v>
      </c>
      <c r="B21" t="s">
        <v>810</v>
      </c>
      <c r="C21" t="s">
        <v>816</v>
      </c>
      <c r="D21" t="s">
        <v>817</v>
      </c>
    </row>
    <row r="22" spans="1:4">
      <c r="A22">
        <v>21</v>
      </c>
      <c r="B22" t="s">
        <v>810</v>
      </c>
      <c r="C22" t="s">
        <v>818</v>
      </c>
      <c r="D22" t="s">
        <v>819</v>
      </c>
    </row>
    <row r="23" spans="1:4">
      <c r="A23">
        <v>22</v>
      </c>
      <c r="B23" t="s">
        <v>810</v>
      </c>
      <c r="C23" t="s">
        <v>820</v>
      </c>
      <c r="D23" t="s">
        <v>821</v>
      </c>
    </row>
    <row r="24" spans="1:4">
      <c r="A24">
        <v>23</v>
      </c>
      <c r="B24" t="s">
        <v>810</v>
      </c>
      <c r="C24" t="s">
        <v>822</v>
      </c>
      <c r="D24" t="s">
        <v>823</v>
      </c>
    </row>
    <row r="25" spans="1:4">
      <c r="A25">
        <v>24</v>
      </c>
      <c r="B25" t="s">
        <v>810</v>
      </c>
      <c r="C25" t="s">
        <v>824</v>
      </c>
      <c r="D25" t="s">
        <v>825</v>
      </c>
    </row>
    <row r="26" spans="1:4">
      <c r="A26">
        <v>25</v>
      </c>
      <c r="B26" t="s">
        <v>810</v>
      </c>
      <c r="C26" t="s">
        <v>826</v>
      </c>
      <c r="D26" t="s">
        <v>827</v>
      </c>
    </row>
    <row r="27" spans="1:4">
      <c r="A27">
        <v>26</v>
      </c>
      <c r="B27" t="s">
        <v>810</v>
      </c>
      <c r="C27" t="s">
        <v>828</v>
      </c>
      <c r="D27" t="s">
        <v>829</v>
      </c>
    </row>
    <row r="28" spans="1:4">
      <c r="A28">
        <v>27</v>
      </c>
      <c r="B28" t="s">
        <v>810</v>
      </c>
      <c r="C28" t="s">
        <v>830</v>
      </c>
      <c r="D28" t="s">
        <v>831</v>
      </c>
    </row>
    <row r="29" spans="1:4">
      <c r="A29">
        <v>28</v>
      </c>
      <c r="B29" t="s">
        <v>810</v>
      </c>
      <c r="C29" t="s">
        <v>832</v>
      </c>
      <c r="D29" t="s">
        <v>833</v>
      </c>
    </row>
    <row r="30" spans="1:4">
      <c r="A30">
        <v>29</v>
      </c>
      <c r="B30" t="s">
        <v>810</v>
      </c>
      <c r="C30" t="s">
        <v>834</v>
      </c>
      <c r="D30" t="s">
        <v>835</v>
      </c>
    </row>
    <row r="31" spans="1:4">
      <c r="A31">
        <v>30</v>
      </c>
      <c r="B31" t="s">
        <v>810</v>
      </c>
      <c r="C31" t="s">
        <v>836</v>
      </c>
      <c r="D31" t="s">
        <v>837</v>
      </c>
    </row>
    <row r="32" spans="1:4">
      <c r="A32">
        <v>31</v>
      </c>
      <c r="B32" t="s">
        <v>810</v>
      </c>
      <c r="C32" t="s">
        <v>838</v>
      </c>
      <c r="D32" t="s">
        <v>839</v>
      </c>
    </row>
    <row r="33" spans="1:4">
      <c r="A33">
        <v>32</v>
      </c>
      <c r="B33" t="s">
        <v>810</v>
      </c>
      <c r="C33" t="s">
        <v>840</v>
      </c>
      <c r="D33" t="s">
        <v>841</v>
      </c>
    </row>
    <row r="34" spans="1:4">
      <c r="A34">
        <v>33</v>
      </c>
      <c r="B34" t="s">
        <v>810</v>
      </c>
      <c r="C34" t="s">
        <v>842</v>
      </c>
      <c r="D34" t="s">
        <v>843</v>
      </c>
    </row>
    <row r="35" spans="1:4">
      <c r="A35">
        <v>34</v>
      </c>
      <c r="B35" t="s">
        <v>810</v>
      </c>
      <c r="C35" t="s">
        <v>844</v>
      </c>
      <c r="D35" t="s">
        <v>845</v>
      </c>
    </row>
    <row r="36" spans="1:4">
      <c r="A36">
        <v>35</v>
      </c>
      <c r="B36" t="s">
        <v>810</v>
      </c>
      <c r="C36" t="s">
        <v>846</v>
      </c>
      <c r="D36" t="s">
        <v>847</v>
      </c>
    </row>
    <row r="37" spans="1:4">
      <c r="A37">
        <v>36</v>
      </c>
      <c r="B37" t="s">
        <v>810</v>
      </c>
      <c r="C37" t="s">
        <v>848</v>
      </c>
      <c r="D37" t="s">
        <v>849</v>
      </c>
    </row>
    <row r="38" spans="1:4">
      <c r="A38">
        <v>37</v>
      </c>
      <c r="B38" t="s">
        <v>810</v>
      </c>
      <c r="C38" t="s">
        <v>850</v>
      </c>
      <c r="D38" t="s">
        <v>851</v>
      </c>
    </row>
    <row r="39" spans="1:4">
      <c r="A39">
        <v>38</v>
      </c>
      <c r="B39" t="s">
        <v>852</v>
      </c>
      <c r="C39" t="s">
        <v>854</v>
      </c>
      <c r="D39" t="s">
        <v>855</v>
      </c>
    </row>
    <row r="40" spans="1:4">
      <c r="A40">
        <v>39</v>
      </c>
      <c r="B40" t="s">
        <v>852</v>
      </c>
      <c r="C40" t="s">
        <v>856</v>
      </c>
      <c r="D40" t="s">
        <v>857</v>
      </c>
    </row>
    <row r="41" spans="1:4">
      <c r="A41">
        <v>40</v>
      </c>
      <c r="B41" t="s">
        <v>852</v>
      </c>
      <c r="C41" t="s">
        <v>852</v>
      </c>
      <c r="D41" t="s">
        <v>853</v>
      </c>
    </row>
    <row r="42" spans="1:4">
      <c r="A42">
        <v>41</v>
      </c>
      <c r="B42" t="s">
        <v>852</v>
      </c>
      <c r="C42" t="s">
        <v>858</v>
      </c>
      <c r="D42" t="s">
        <v>859</v>
      </c>
    </row>
    <row r="43" spans="1:4">
      <c r="A43">
        <v>42</v>
      </c>
      <c r="B43" t="s">
        <v>852</v>
      </c>
      <c r="C43" t="s">
        <v>860</v>
      </c>
      <c r="D43" t="s">
        <v>861</v>
      </c>
    </row>
    <row r="44" spans="1:4">
      <c r="A44">
        <v>43</v>
      </c>
      <c r="B44" t="s">
        <v>852</v>
      </c>
      <c r="C44" t="s">
        <v>862</v>
      </c>
      <c r="D44" t="s">
        <v>863</v>
      </c>
    </row>
    <row r="45" spans="1:4">
      <c r="A45">
        <v>44</v>
      </c>
      <c r="B45" t="s">
        <v>852</v>
      </c>
      <c r="C45" t="s">
        <v>864</v>
      </c>
      <c r="D45" t="s">
        <v>865</v>
      </c>
    </row>
    <row r="46" spans="1:4">
      <c r="A46">
        <v>45</v>
      </c>
      <c r="B46" t="s">
        <v>852</v>
      </c>
      <c r="C46" t="s">
        <v>866</v>
      </c>
      <c r="D46" t="s">
        <v>867</v>
      </c>
    </row>
    <row r="47" spans="1:4">
      <c r="A47">
        <v>46</v>
      </c>
      <c r="B47" t="s">
        <v>852</v>
      </c>
      <c r="C47" t="s">
        <v>868</v>
      </c>
      <c r="D47" t="s">
        <v>869</v>
      </c>
    </row>
    <row r="48" spans="1:4">
      <c r="A48">
        <v>47</v>
      </c>
      <c r="B48" t="s">
        <v>852</v>
      </c>
      <c r="C48" t="s">
        <v>870</v>
      </c>
      <c r="D48" t="s">
        <v>871</v>
      </c>
    </row>
    <row r="49" spans="1:4">
      <c r="A49">
        <v>48</v>
      </c>
      <c r="B49" t="s">
        <v>852</v>
      </c>
      <c r="C49" t="s">
        <v>872</v>
      </c>
      <c r="D49" t="s">
        <v>873</v>
      </c>
    </row>
    <row r="50" spans="1:4">
      <c r="A50">
        <v>49</v>
      </c>
      <c r="B50" t="s">
        <v>852</v>
      </c>
      <c r="C50" t="s">
        <v>874</v>
      </c>
      <c r="D50" t="s">
        <v>875</v>
      </c>
    </row>
    <row r="51" spans="1:4">
      <c r="A51">
        <v>50</v>
      </c>
      <c r="B51" t="s">
        <v>852</v>
      </c>
      <c r="C51" t="s">
        <v>876</v>
      </c>
      <c r="D51" t="s">
        <v>877</v>
      </c>
    </row>
    <row r="52" spans="1:4">
      <c r="A52">
        <v>51</v>
      </c>
      <c r="B52" t="s">
        <v>878</v>
      </c>
      <c r="C52" t="s">
        <v>880</v>
      </c>
      <c r="D52" t="s">
        <v>881</v>
      </c>
    </row>
    <row r="53" spans="1:4">
      <c r="A53">
        <v>52</v>
      </c>
      <c r="B53" t="s">
        <v>878</v>
      </c>
      <c r="C53" t="s">
        <v>878</v>
      </c>
      <c r="D53" t="s">
        <v>879</v>
      </c>
    </row>
    <row r="54" spans="1:4">
      <c r="A54">
        <v>53</v>
      </c>
      <c r="B54" t="s">
        <v>878</v>
      </c>
      <c r="C54" t="s">
        <v>882</v>
      </c>
      <c r="D54" t="s">
        <v>883</v>
      </c>
    </row>
    <row r="55" spans="1:4">
      <c r="A55">
        <v>54</v>
      </c>
      <c r="B55" t="s">
        <v>878</v>
      </c>
      <c r="C55" t="s">
        <v>884</v>
      </c>
      <c r="D55" t="s">
        <v>885</v>
      </c>
    </row>
    <row r="56" spans="1:4">
      <c r="A56">
        <v>55</v>
      </c>
      <c r="B56" t="s">
        <v>878</v>
      </c>
      <c r="C56" t="s">
        <v>886</v>
      </c>
      <c r="D56" t="s">
        <v>887</v>
      </c>
    </row>
    <row r="57" spans="1:4">
      <c r="A57">
        <v>56</v>
      </c>
      <c r="B57" t="s">
        <v>878</v>
      </c>
      <c r="C57" t="s">
        <v>888</v>
      </c>
      <c r="D57" t="s">
        <v>889</v>
      </c>
    </row>
    <row r="58" spans="1:4">
      <c r="A58">
        <v>57</v>
      </c>
      <c r="B58" t="s">
        <v>878</v>
      </c>
      <c r="C58" t="s">
        <v>890</v>
      </c>
      <c r="D58" t="s">
        <v>891</v>
      </c>
    </row>
    <row r="59" spans="1:4">
      <c r="A59">
        <v>58</v>
      </c>
      <c r="B59" t="s">
        <v>878</v>
      </c>
      <c r="C59" t="s">
        <v>892</v>
      </c>
      <c r="D59" t="s">
        <v>893</v>
      </c>
    </row>
    <row r="60" spans="1:4">
      <c r="A60">
        <v>59</v>
      </c>
      <c r="B60" t="s">
        <v>878</v>
      </c>
      <c r="C60" t="s">
        <v>894</v>
      </c>
      <c r="D60" t="s">
        <v>895</v>
      </c>
    </row>
    <row r="61" spans="1:4">
      <c r="A61">
        <v>60</v>
      </c>
      <c r="B61" t="s">
        <v>878</v>
      </c>
      <c r="C61" t="s">
        <v>896</v>
      </c>
      <c r="D61" t="s">
        <v>897</v>
      </c>
    </row>
    <row r="62" spans="1:4">
      <c r="A62">
        <v>61</v>
      </c>
      <c r="B62" t="s">
        <v>878</v>
      </c>
      <c r="C62" t="s">
        <v>898</v>
      </c>
      <c r="D62" t="s">
        <v>899</v>
      </c>
    </row>
    <row r="63" spans="1:4">
      <c r="A63">
        <v>62</v>
      </c>
      <c r="B63" t="s">
        <v>878</v>
      </c>
      <c r="C63" t="s">
        <v>900</v>
      </c>
      <c r="D63" t="s">
        <v>901</v>
      </c>
    </row>
    <row r="64" spans="1:4">
      <c r="A64">
        <v>63</v>
      </c>
      <c r="B64" t="s">
        <v>878</v>
      </c>
      <c r="C64" t="s">
        <v>902</v>
      </c>
      <c r="D64" t="s">
        <v>903</v>
      </c>
    </row>
    <row r="65" spans="1:4">
      <c r="A65">
        <v>64</v>
      </c>
      <c r="B65" t="s">
        <v>878</v>
      </c>
      <c r="C65" t="s">
        <v>904</v>
      </c>
      <c r="D65" t="s">
        <v>905</v>
      </c>
    </row>
    <row r="66" spans="1:4">
      <c r="A66">
        <v>65</v>
      </c>
      <c r="B66" t="s">
        <v>878</v>
      </c>
      <c r="C66" t="s">
        <v>906</v>
      </c>
      <c r="D66" t="s">
        <v>907</v>
      </c>
    </row>
    <row r="67" spans="1:4">
      <c r="A67">
        <v>66</v>
      </c>
      <c r="B67" t="s">
        <v>878</v>
      </c>
      <c r="C67" t="s">
        <v>908</v>
      </c>
      <c r="D67" t="s">
        <v>909</v>
      </c>
    </row>
    <row r="68" spans="1:4">
      <c r="A68">
        <v>67</v>
      </c>
      <c r="B68" t="s">
        <v>910</v>
      </c>
      <c r="C68" t="s">
        <v>910</v>
      </c>
      <c r="D68" t="s">
        <v>911</v>
      </c>
    </row>
    <row r="69" spans="1:4">
      <c r="A69">
        <v>68</v>
      </c>
      <c r="B69" t="s">
        <v>910</v>
      </c>
      <c r="C69" t="s">
        <v>912</v>
      </c>
      <c r="D69" t="s">
        <v>913</v>
      </c>
    </row>
    <row r="70" spans="1:4">
      <c r="A70">
        <v>69</v>
      </c>
      <c r="B70" t="s">
        <v>910</v>
      </c>
      <c r="C70" t="s">
        <v>914</v>
      </c>
      <c r="D70" t="s">
        <v>915</v>
      </c>
    </row>
    <row r="71" spans="1:4">
      <c r="A71">
        <v>70</v>
      </c>
      <c r="B71" t="s">
        <v>910</v>
      </c>
      <c r="C71" t="s">
        <v>916</v>
      </c>
      <c r="D71" t="s">
        <v>917</v>
      </c>
    </row>
    <row r="72" spans="1:4">
      <c r="A72">
        <v>71</v>
      </c>
      <c r="B72" t="s">
        <v>910</v>
      </c>
      <c r="C72" t="s">
        <v>822</v>
      </c>
      <c r="D72" t="s">
        <v>918</v>
      </c>
    </row>
    <row r="73" spans="1:4">
      <c r="A73">
        <v>72</v>
      </c>
      <c r="B73" t="s">
        <v>910</v>
      </c>
      <c r="C73" t="s">
        <v>919</v>
      </c>
      <c r="D73" t="s">
        <v>920</v>
      </c>
    </row>
    <row r="74" spans="1:4">
      <c r="A74">
        <v>73</v>
      </c>
      <c r="B74" t="s">
        <v>910</v>
      </c>
      <c r="C74" t="s">
        <v>921</v>
      </c>
      <c r="D74" t="s">
        <v>922</v>
      </c>
    </row>
    <row r="75" spans="1:4">
      <c r="A75">
        <v>74</v>
      </c>
      <c r="B75" t="s">
        <v>910</v>
      </c>
      <c r="C75" t="s">
        <v>923</v>
      </c>
      <c r="D75" t="s">
        <v>924</v>
      </c>
    </row>
    <row r="76" spans="1:4">
      <c r="A76">
        <v>75</v>
      </c>
      <c r="B76" t="s">
        <v>910</v>
      </c>
      <c r="C76" t="s">
        <v>925</v>
      </c>
      <c r="D76" t="s">
        <v>926</v>
      </c>
    </row>
    <row r="77" spans="1:4">
      <c r="A77">
        <v>76</v>
      </c>
      <c r="B77" t="s">
        <v>910</v>
      </c>
      <c r="C77" t="s">
        <v>927</v>
      </c>
      <c r="D77" t="s">
        <v>928</v>
      </c>
    </row>
    <row r="78" spans="1:4">
      <c r="A78">
        <v>77</v>
      </c>
      <c r="B78" t="s">
        <v>910</v>
      </c>
      <c r="C78" t="s">
        <v>929</v>
      </c>
      <c r="D78" t="s">
        <v>930</v>
      </c>
    </row>
    <row r="79" spans="1:4">
      <c r="A79">
        <v>78</v>
      </c>
      <c r="B79" t="s">
        <v>910</v>
      </c>
      <c r="C79" t="s">
        <v>931</v>
      </c>
      <c r="D79" t="s">
        <v>932</v>
      </c>
    </row>
    <row r="80" spans="1:4">
      <c r="A80">
        <v>79</v>
      </c>
      <c r="B80" t="s">
        <v>910</v>
      </c>
      <c r="C80" t="s">
        <v>933</v>
      </c>
      <c r="D80" t="s">
        <v>934</v>
      </c>
    </row>
    <row r="81" spans="1:4">
      <c r="A81">
        <v>80</v>
      </c>
      <c r="B81" t="s">
        <v>910</v>
      </c>
      <c r="C81" t="s">
        <v>935</v>
      </c>
      <c r="D81" t="s">
        <v>936</v>
      </c>
    </row>
    <row r="82" spans="1:4">
      <c r="A82">
        <v>81</v>
      </c>
      <c r="B82" t="s">
        <v>910</v>
      </c>
      <c r="C82" t="s">
        <v>937</v>
      </c>
      <c r="D82" t="s">
        <v>938</v>
      </c>
    </row>
    <row r="83" spans="1:4">
      <c r="A83">
        <v>82</v>
      </c>
      <c r="B83" t="s">
        <v>910</v>
      </c>
      <c r="C83" t="s">
        <v>939</v>
      </c>
      <c r="D83" t="s">
        <v>940</v>
      </c>
    </row>
    <row r="84" spans="1:4">
      <c r="A84">
        <v>83</v>
      </c>
      <c r="B84" t="s">
        <v>910</v>
      </c>
      <c r="C84" t="s">
        <v>941</v>
      </c>
      <c r="D84" t="s">
        <v>942</v>
      </c>
    </row>
    <row r="85" spans="1:4">
      <c r="A85">
        <v>84</v>
      </c>
      <c r="B85" t="s">
        <v>910</v>
      </c>
      <c r="C85" t="s">
        <v>943</v>
      </c>
      <c r="D85" t="s">
        <v>944</v>
      </c>
    </row>
    <row r="86" spans="1:4">
      <c r="A86">
        <v>85</v>
      </c>
      <c r="B86" t="s">
        <v>910</v>
      </c>
      <c r="C86" t="s">
        <v>945</v>
      </c>
      <c r="D86" t="s">
        <v>946</v>
      </c>
    </row>
    <row r="87" spans="1:4">
      <c r="A87">
        <v>86</v>
      </c>
      <c r="B87" t="s">
        <v>910</v>
      </c>
      <c r="C87" t="s">
        <v>947</v>
      </c>
      <c r="D87" t="s">
        <v>948</v>
      </c>
    </row>
    <row r="88" spans="1:4">
      <c r="A88">
        <v>87</v>
      </c>
      <c r="B88" t="s">
        <v>910</v>
      </c>
      <c r="C88" t="s">
        <v>949</v>
      </c>
      <c r="D88" t="s">
        <v>950</v>
      </c>
    </row>
    <row r="89" spans="1:4">
      <c r="A89">
        <v>88</v>
      </c>
      <c r="B89" t="s">
        <v>910</v>
      </c>
      <c r="C89" t="s">
        <v>951</v>
      </c>
      <c r="D89" t="s">
        <v>952</v>
      </c>
    </row>
    <row r="90" spans="1:4">
      <c r="A90">
        <v>89</v>
      </c>
      <c r="B90" t="s">
        <v>953</v>
      </c>
      <c r="C90" t="s">
        <v>955</v>
      </c>
      <c r="D90" t="s">
        <v>956</v>
      </c>
    </row>
    <row r="91" spans="1:4">
      <c r="A91">
        <v>90</v>
      </c>
      <c r="B91" t="s">
        <v>953</v>
      </c>
      <c r="C91" t="s">
        <v>957</v>
      </c>
      <c r="D91" t="s">
        <v>958</v>
      </c>
    </row>
    <row r="92" spans="1:4">
      <c r="A92">
        <v>91</v>
      </c>
      <c r="B92" t="s">
        <v>953</v>
      </c>
      <c r="C92" t="s">
        <v>959</v>
      </c>
      <c r="D92" t="s">
        <v>960</v>
      </c>
    </row>
    <row r="93" spans="1:4">
      <c r="A93">
        <v>92</v>
      </c>
      <c r="B93" t="s">
        <v>953</v>
      </c>
      <c r="C93" t="s">
        <v>953</v>
      </c>
      <c r="D93" t="s">
        <v>954</v>
      </c>
    </row>
    <row r="94" spans="1:4">
      <c r="A94">
        <v>93</v>
      </c>
      <c r="B94" t="s">
        <v>953</v>
      </c>
      <c r="C94" t="s">
        <v>961</v>
      </c>
      <c r="D94" t="s">
        <v>962</v>
      </c>
    </row>
    <row r="95" spans="1:4">
      <c r="A95">
        <v>94</v>
      </c>
      <c r="B95" t="s">
        <v>953</v>
      </c>
      <c r="C95" t="s">
        <v>963</v>
      </c>
      <c r="D95" t="s">
        <v>964</v>
      </c>
    </row>
    <row r="96" spans="1:4">
      <c r="A96">
        <v>95</v>
      </c>
      <c r="B96" t="s">
        <v>953</v>
      </c>
      <c r="C96" t="s">
        <v>965</v>
      </c>
      <c r="D96" t="s">
        <v>966</v>
      </c>
    </row>
    <row r="97" spans="1:4">
      <c r="A97">
        <v>96</v>
      </c>
      <c r="B97" t="s">
        <v>953</v>
      </c>
      <c r="C97" t="s">
        <v>967</v>
      </c>
      <c r="D97" t="s">
        <v>968</v>
      </c>
    </row>
    <row r="98" spans="1:4">
      <c r="A98">
        <v>97</v>
      </c>
      <c r="B98" t="s">
        <v>953</v>
      </c>
      <c r="C98" t="s">
        <v>969</v>
      </c>
      <c r="D98" t="s">
        <v>970</v>
      </c>
    </row>
    <row r="99" spans="1:4">
      <c r="A99">
        <v>98</v>
      </c>
      <c r="B99" t="s">
        <v>953</v>
      </c>
      <c r="C99" t="s">
        <v>971</v>
      </c>
      <c r="D99" t="s">
        <v>972</v>
      </c>
    </row>
    <row r="100" spans="1:4">
      <c r="A100">
        <v>99</v>
      </c>
      <c r="B100" t="s">
        <v>953</v>
      </c>
      <c r="C100" t="s">
        <v>973</v>
      </c>
      <c r="D100" t="s">
        <v>974</v>
      </c>
    </row>
    <row r="101" spans="1:4">
      <c r="A101">
        <v>100</v>
      </c>
      <c r="B101" t="s">
        <v>953</v>
      </c>
      <c r="C101" t="s">
        <v>975</v>
      </c>
      <c r="D101" t="s">
        <v>976</v>
      </c>
    </row>
    <row r="102" spans="1:4">
      <c r="A102">
        <v>101</v>
      </c>
      <c r="B102" t="s">
        <v>953</v>
      </c>
      <c r="C102" t="s">
        <v>977</v>
      </c>
      <c r="D102" t="s">
        <v>978</v>
      </c>
    </row>
    <row r="103" spans="1:4">
      <c r="A103">
        <v>102</v>
      </c>
      <c r="B103" t="s">
        <v>953</v>
      </c>
      <c r="C103" t="s">
        <v>979</v>
      </c>
      <c r="D103" t="s">
        <v>980</v>
      </c>
    </row>
    <row r="104" spans="1:4">
      <c r="A104">
        <v>103</v>
      </c>
      <c r="B104" t="s">
        <v>953</v>
      </c>
      <c r="C104" t="s">
        <v>981</v>
      </c>
      <c r="D104" t="s">
        <v>982</v>
      </c>
    </row>
    <row r="105" spans="1:4">
      <c r="A105">
        <v>104</v>
      </c>
      <c r="B105" t="s">
        <v>953</v>
      </c>
      <c r="C105" t="s">
        <v>983</v>
      </c>
      <c r="D105" t="s">
        <v>984</v>
      </c>
    </row>
    <row r="106" spans="1:4">
      <c r="A106">
        <v>105</v>
      </c>
      <c r="B106" t="s">
        <v>953</v>
      </c>
      <c r="C106" t="s">
        <v>985</v>
      </c>
      <c r="D106" t="s">
        <v>986</v>
      </c>
    </row>
    <row r="107" spans="1:4">
      <c r="A107">
        <v>106</v>
      </c>
      <c r="B107" t="s">
        <v>953</v>
      </c>
      <c r="C107" t="s">
        <v>987</v>
      </c>
      <c r="D107" t="s">
        <v>988</v>
      </c>
    </row>
    <row r="108" spans="1:4">
      <c r="A108">
        <v>107</v>
      </c>
      <c r="B108" t="s">
        <v>953</v>
      </c>
      <c r="C108" t="s">
        <v>989</v>
      </c>
      <c r="D108" t="s">
        <v>990</v>
      </c>
    </row>
    <row r="109" spans="1:4">
      <c r="A109">
        <v>108</v>
      </c>
      <c r="B109" t="s">
        <v>953</v>
      </c>
      <c r="C109" t="s">
        <v>991</v>
      </c>
      <c r="D109" t="s">
        <v>992</v>
      </c>
    </row>
    <row r="110" spans="1:4">
      <c r="A110">
        <v>109</v>
      </c>
      <c r="B110" t="s">
        <v>953</v>
      </c>
      <c r="C110" t="s">
        <v>993</v>
      </c>
      <c r="D110" t="s">
        <v>994</v>
      </c>
    </row>
    <row r="111" spans="1:4">
      <c r="A111">
        <v>110</v>
      </c>
      <c r="B111" t="s">
        <v>953</v>
      </c>
      <c r="C111" t="s">
        <v>995</v>
      </c>
      <c r="D111" t="s">
        <v>996</v>
      </c>
    </row>
    <row r="112" spans="1:4">
      <c r="A112">
        <v>111</v>
      </c>
      <c r="B112" t="s">
        <v>953</v>
      </c>
      <c r="C112" t="s">
        <v>997</v>
      </c>
      <c r="D112" t="s">
        <v>998</v>
      </c>
    </row>
    <row r="113" spans="1:4">
      <c r="A113">
        <v>112</v>
      </c>
      <c r="B113" t="s">
        <v>953</v>
      </c>
      <c r="C113" t="s">
        <v>999</v>
      </c>
      <c r="D113" t="s">
        <v>1000</v>
      </c>
    </row>
    <row r="114" spans="1:4">
      <c r="A114">
        <v>113</v>
      </c>
      <c r="B114" t="s">
        <v>1001</v>
      </c>
      <c r="C114" t="s">
        <v>1003</v>
      </c>
      <c r="D114" t="s">
        <v>1004</v>
      </c>
    </row>
    <row r="115" spans="1:4">
      <c r="A115">
        <v>114</v>
      </c>
      <c r="B115" t="s">
        <v>1001</v>
      </c>
      <c r="C115" t="s">
        <v>1001</v>
      </c>
      <c r="D115" t="s">
        <v>1002</v>
      </c>
    </row>
    <row r="116" spans="1:4">
      <c r="A116">
        <v>115</v>
      </c>
      <c r="B116" t="s">
        <v>1001</v>
      </c>
      <c r="C116" t="s">
        <v>1005</v>
      </c>
      <c r="D116" t="s">
        <v>1006</v>
      </c>
    </row>
    <row r="117" spans="1:4">
      <c r="A117">
        <v>116</v>
      </c>
      <c r="B117" t="s">
        <v>1001</v>
      </c>
      <c r="C117" t="s">
        <v>1007</v>
      </c>
      <c r="D117" t="s">
        <v>1008</v>
      </c>
    </row>
    <row r="118" spans="1:4">
      <c r="A118">
        <v>117</v>
      </c>
      <c r="B118" t="s">
        <v>1001</v>
      </c>
      <c r="C118" t="s">
        <v>1009</v>
      </c>
      <c r="D118" t="s">
        <v>1010</v>
      </c>
    </row>
    <row r="119" spans="1:4">
      <c r="A119">
        <v>118</v>
      </c>
      <c r="B119" t="s">
        <v>1001</v>
      </c>
      <c r="C119" t="s">
        <v>1011</v>
      </c>
      <c r="D119" t="s">
        <v>1012</v>
      </c>
    </row>
    <row r="120" spans="1:4">
      <c r="A120">
        <v>119</v>
      </c>
      <c r="B120" t="s">
        <v>1001</v>
      </c>
      <c r="C120" t="s">
        <v>1013</v>
      </c>
      <c r="D120" t="s">
        <v>1014</v>
      </c>
    </row>
    <row r="121" spans="1:4">
      <c r="A121">
        <v>120</v>
      </c>
      <c r="B121" t="s">
        <v>1001</v>
      </c>
      <c r="C121" t="s">
        <v>1015</v>
      </c>
      <c r="D121" t="s">
        <v>1016</v>
      </c>
    </row>
    <row r="122" spans="1:4">
      <c r="A122">
        <v>121</v>
      </c>
      <c r="B122" t="s">
        <v>1001</v>
      </c>
      <c r="C122" t="s">
        <v>927</v>
      </c>
      <c r="D122" t="s">
        <v>1017</v>
      </c>
    </row>
    <row r="123" spans="1:4">
      <c r="A123">
        <v>122</v>
      </c>
      <c r="B123" t="s">
        <v>1001</v>
      </c>
      <c r="C123" t="s">
        <v>1018</v>
      </c>
      <c r="D123" t="s">
        <v>1019</v>
      </c>
    </row>
    <row r="124" spans="1:4">
      <c r="A124">
        <v>123</v>
      </c>
      <c r="B124" t="s">
        <v>1001</v>
      </c>
      <c r="C124" t="s">
        <v>1020</v>
      </c>
      <c r="D124" t="s">
        <v>1021</v>
      </c>
    </row>
    <row r="125" spans="1:4">
      <c r="A125">
        <v>124</v>
      </c>
      <c r="B125" t="s">
        <v>1001</v>
      </c>
      <c r="C125" t="s">
        <v>1022</v>
      </c>
      <c r="D125" t="s">
        <v>1023</v>
      </c>
    </row>
    <row r="126" spans="1:4">
      <c r="A126">
        <v>125</v>
      </c>
      <c r="B126" t="s">
        <v>1001</v>
      </c>
      <c r="C126" t="s">
        <v>1024</v>
      </c>
      <c r="D126" t="s">
        <v>1025</v>
      </c>
    </row>
    <row r="127" spans="1:4">
      <c r="A127">
        <v>126</v>
      </c>
      <c r="B127" t="s">
        <v>1001</v>
      </c>
      <c r="C127" t="s">
        <v>1026</v>
      </c>
      <c r="D127" t="s">
        <v>1027</v>
      </c>
    </row>
    <row r="128" spans="1:4">
      <c r="A128">
        <v>127</v>
      </c>
      <c r="B128" t="s">
        <v>1001</v>
      </c>
      <c r="C128" t="s">
        <v>1028</v>
      </c>
      <c r="D128" t="s">
        <v>1029</v>
      </c>
    </row>
    <row r="129" spans="1:4">
      <c r="A129">
        <v>128</v>
      </c>
      <c r="B129" t="s">
        <v>1001</v>
      </c>
      <c r="C129" t="s">
        <v>1030</v>
      </c>
      <c r="D129" t="s">
        <v>1031</v>
      </c>
    </row>
    <row r="130" spans="1:4">
      <c r="A130">
        <v>129</v>
      </c>
      <c r="B130" t="s">
        <v>1001</v>
      </c>
      <c r="C130" t="s">
        <v>1032</v>
      </c>
      <c r="D130" t="s">
        <v>1033</v>
      </c>
    </row>
    <row r="131" spans="1:4">
      <c r="A131">
        <v>130</v>
      </c>
      <c r="B131" t="s">
        <v>1001</v>
      </c>
      <c r="C131" t="s">
        <v>1034</v>
      </c>
      <c r="D131" t="s">
        <v>1035</v>
      </c>
    </row>
    <row r="132" spans="1:4">
      <c r="A132">
        <v>131</v>
      </c>
      <c r="B132" t="s">
        <v>1036</v>
      </c>
      <c r="C132" t="s">
        <v>1036</v>
      </c>
      <c r="D132" t="s">
        <v>1037</v>
      </c>
    </row>
    <row r="133" spans="1:4">
      <c r="A133">
        <v>132</v>
      </c>
      <c r="B133" t="s">
        <v>1036</v>
      </c>
      <c r="C133" t="s">
        <v>1038</v>
      </c>
      <c r="D133" t="s">
        <v>1039</v>
      </c>
    </row>
    <row r="134" spans="1:4">
      <c r="A134">
        <v>133</v>
      </c>
      <c r="B134" t="s">
        <v>1036</v>
      </c>
      <c r="C134" t="s">
        <v>1040</v>
      </c>
      <c r="D134" t="s">
        <v>1041</v>
      </c>
    </row>
    <row r="135" spans="1:4">
      <c r="A135">
        <v>134</v>
      </c>
      <c r="B135" t="s">
        <v>1036</v>
      </c>
      <c r="C135" t="s">
        <v>1042</v>
      </c>
      <c r="D135" t="s">
        <v>1043</v>
      </c>
    </row>
    <row r="136" spans="1:4">
      <c r="A136">
        <v>135</v>
      </c>
      <c r="B136" t="s">
        <v>1036</v>
      </c>
      <c r="C136" t="s">
        <v>1044</v>
      </c>
      <c r="D136" t="s">
        <v>1045</v>
      </c>
    </row>
    <row r="137" spans="1:4">
      <c r="A137">
        <v>136</v>
      </c>
      <c r="B137" t="s">
        <v>1036</v>
      </c>
      <c r="C137" t="s">
        <v>1046</v>
      </c>
      <c r="D137" t="s">
        <v>1047</v>
      </c>
    </row>
    <row r="138" spans="1:4">
      <c r="A138">
        <v>137</v>
      </c>
      <c r="B138" t="s">
        <v>1036</v>
      </c>
      <c r="C138" t="s">
        <v>1048</v>
      </c>
      <c r="D138" t="s">
        <v>1049</v>
      </c>
    </row>
    <row r="139" spans="1:4">
      <c r="A139">
        <v>138</v>
      </c>
      <c r="B139" t="s">
        <v>1036</v>
      </c>
      <c r="C139" t="s">
        <v>1050</v>
      </c>
      <c r="D139" t="s">
        <v>1051</v>
      </c>
    </row>
    <row r="140" spans="1:4">
      <c r="A140">
        <v>139</v>
      </c>
      <c r="B140" t="s">
        <v>1036</v>
      </c>
      <c r="C140" t="s">
        <v>1052</v>
      </c>
      <c r="D140" t="s">
        <v>1053</v>
      </c>
    </row>
    <row r="141" spans="1:4">
      <c r="A141">
        <v>140</v>
      </c>
      <c r="B141" t="s">
        <v>1036</v>
      </c>
      <c r="C141" t="s">
        <v>1054</v>
      </c>
      <c r="D141" t="s">
        <v>1055</v>
      </c>
    </row>
    <row r="142" spans="1:4">
      <c r="A142">
        <v>141</v>
      </c>
      <c r="B142" t="s">
        <v>1036</v>
      </c>
      <c r="C142" t="s">
        <v>1056</v>
      </c>
      <c r="D142" t="s">
        <v>1057</v>
      </c>
    </row>
    <row r="143" spans="1:4">
      <c r="A143">
        <v>142</v>
      </c>
      <c r="B143" t="s">
        <v>1036</v>
      </c>
      <c r="C143" t="s">
        <v>1058</v>
      </c>
      <c r="D143" t="s">
        <v>1059</v>
      </c>
    </row>
    <row r="144" spans="1:4">
      <c r="A144">
        <v>143</v>
      </c>
      <c r="B144" t="s">
        <v>1036</v>
      </c>
      <c r="C144" t="s">
        <v>1060</v>
      </c>
      <c r="D144" t="s">
        <v>1061</v>
      </c>
    </row>
    <row r="145" spans="1:4">
      <c r="A145">
        <v>144</v>
      </c>
      <c r="B145" t="s">
        <v>1036</v>
      </c>
      <c r="C145" t="s">
        <v>1062</v>
      </c>
      <c r="D145" t="s">
        <v>1063</v>
      </c>
    </row>
    <row r="146" spans="1:4">
      <c r="A146">
        <v>145</v>
      </c>
      <c r="B146" t="s">
        <v>1036</v>
      </c>
      <c r="C146" t="s">
        <v>1064</v>
      </c>
      <c r="D146" t="s">
        <v>1065</v>
      </c>
    </row>
    <row r="147" spans="1:4">
      <c r="A147">
        <v>146</v>
      </c>
      <c r="B147" t="s">
        <v>1036</v>
      </c>
      <c r="C147" t="s">
        <v>1066</v>
      </c>
      <c r="D147" t="s">
        <v>1067</v>
      </c>
    </row>
    <row r="148" spans="1:4">
      <c r="A148">
        <v>147</v>
      </c>
      <c r="B148" t="s">
        <v>1068</v>
      </c>
      <c r="C148" t="s">
        <v>1070</v>
      </c>
      <c r="D148" t="s">
        <v>1071</v>
      </c>
    </row>
    <row r="149" spans="1:4">
      <c r="A149">
        <v>148</v>
      </c>
      <c r="B149" t="s">
        <v>1068</v>
      </c>
      <c r="C149" t="s">
        <v>1072</v>
      </c>
      <c r="D149" t="s">
        <v>1073</v>
      </c>
    </row>
    <row r="150" spans="1:4">
      <c r="A150">
        <v>149</v>
      </c>
      <c r="B150" t="s">
        <v>1068</v>
      </c>
      <c r="C150" t="s">
        <v>1074</v>
      </c>
      <c r="D150" t="s">
        <v>1075</v>
      </c>
    </row>
    <row r="151" spans="1:4">
      <c r="A151">
        <v>150</v>
      </c>
      <c r="B151" t="s">
        <v>1068</v>
      </c>
      <c r="C151" t="s">
        <v>1068</v>
      </c>
      <c r="D151" t="s">
        <v>1069</v>
      </c>
    </row>
    <row r="152" spans="1:4">
      <c r="A152">
        <v>151</v>
      </c>
      <c r="B152" t="s">
        <v>1068</v>
      </c>
      <c r="C152" t="s">
        <v>1076</v>
      </c>
      <c r="D152" t="s">
        <v>1077</v>
      </c>
    </row>
    <row r="153" spans="1:4">
      <c r="A153">
        <v>152</v>
      </c>
      <c r="B153" t="s">
        <v>1068</v>
      </c>
      <c r="C153" t="s">
        <v>1078</v>
      </c>
      <c r="D153" t="s">
        <v>1079</v>
      </c>
    </row>
    <row r="154" spans="1:4">
      <c r="A154">
        <v>153</v>
      </c>
      <c r="B154" t="s">
        <v>1068</v>
      </c>
      <c r="C154" t="s">
        <v>1080</v>
      </c>
      <c r="D154" t="s">
        <v>1081</v>
      </c>
    </row>
    <row r="155" spans="1:4">
      <c r="A155">
        <v>154</v>
      </c>
      <c r="B155" t="s">
        <v>1068</v>
      </c>
      <c r="C155" t="s">
        <v>1082</v>
      </c>
      <c r="D155" t="s">
        <v>1083</v>
      </c>
    </row>
    <row r="156" spans="1:4">
      <c r="A156">
        <v>155</v>
      </c>
      <c r="B156" t="s">
        <v>1068</v>
      </c>
      <c r="C156" t="s">
        <v>1084</v>
      </c>
      <c r="D156" t="s">
        <v>1085</v>
      </c>
    </row>
    <row r="157" spans="1:4">
      <c r="A157">
        <v>156</v>
      </c>
      <c r="B157" t="s">
        <v>1068</v>
      </c>
      <c r="C157" t="s">
        <v>1086</v>
      </c>
      <c r="D157" t="s">
        <v>1087</v>
      </c>
    </row>
    <row r="158" spans="1:4">
      <c r="A158">
        <v>157</v>
      </c>
      <c r="B158" t="s">
        <v>1068</v>
      </c>
      <c r="C158" t="s">
        <v>1088</v>
      </c>
      <c r="D158" t="s">
        <v>1089</v>
      </c>
    </row>
    <row r="159" spans="1:4">
      <c r="A159">
        <v>158</v>
      </c>
      <c r="B159" t="s">
        <v>1068</v>
      </c>
      <c r="C159" t="s">
        <v>1090</v>
      </c>
      <c r="D159" t="s">
        <v>1091</v>
      </c>
    </row>
    <row r="160" spans="1:4">
      <c r="A160">
        <v>159</v>
      </c>
      <c r="B160" t="s">
        <v>1068</v>
      </c>
      <c r="C160" t="s">
        <v>1092</v>
      </c>
      <c r="D160" t="s">
        <v>1093</v>
      </c>
    </row>
    <row r="161" spans="1:4">
      <c r="A161">
        <v>160</v>
      </c>
      <c r="B161" t="s">
        <v>1068</v>
      </c>
      <c r="C161" t="s">
        <v>933</v>
      </c>
      <c r="D161" t="s">
        <v>1094</v>
      </c>
    </row>
    <row r="162" spans="1:4">
      <c r="A162">
        <v>161</v>
      </c>
      <c r="B162" t="s">
        <v>1068</v>
      </c>
      <c r="C162" t="s">
        <v>1095</v>
      </c>
      <c r="D162" t="s">
        <v>1096</v>
      </c>
    </row>
    <row r="163" spans="1:4">
      <c r="A163">
        <v>162</v>
      </c>
      <c r="B163" t="s">
        <v>1068</v>
      </c>
      <c r="C163" t="s">
        <v>1097</v>
      </c>
      <c r="D163" t="s">
        <v>1098</v>
      </c>
    </row>
    <row r="164" spans="1:4">
      <c r="A164">
        <v>163</v>
      </c>
      <c r="B164" t="s">
        <v>1068</v>
      </c>
      <c r="C164" t="s">
        <v>1099</v>
      </c>
      <c r="D164" t="s">
        <v>1100</v>
      </c>
    </row>
    <row r="165" spans="1:4">
      <c r="A165">
        <v>164</v>
      </c>
      <c r="B165" t="s">
        <v>1068</v>
      </c>
      <c r="C165" t="s">
        <v>1101</v>
      </c>
      <c r="D165" t="s">
        <v>1102</v>
      </c>
    </row>
    <row r="166" spans="1:4">
      <c r="A166">
        <v>165</v>
      </c>
      <c r="B166" t="s">
        <v>1103</v>
      </c>
      <c r="C166" t="s">
        <v>1105</v>
      </c>
      <c r="D166" t="s">
        <v>1106</v>
      </c>
    </row>
    <row r="167" spans="1:4">
      <c r="A167">
        <v>166</v>
      </c>
      <c r="B167" t="s">
        <v>1103</v>
      </c>
      <c r="C167" t="s">
        <v>1103</v>
      </c>
      <c r="D167" t="s">
        <v>1104</v>
      </c>
    </row>
    <row r="168" spans="1:4">
      <c r="A168">
        <v>167</v>
      </c>
      <c r="B168" t="s">
        <v>1103</v>
      </c>
      <c r="C168" t="s">
        <v>1107</v>
      </c>
      <c r="D168" t="s">
        <v>1108</v>
      </c>
    </row>
    <row r="169" spans="1:4">
      <c r="A169">
        <v>168</v>
      </c>
      <c r="B169" t="s">
        <v>1103</v>
      </c>
      <c r="C169" t="s">
        <v>1109</v>
      </c>
      <c r="D169" t="s">
        <v>1110</v>
      </c>
    </row>
    <row r="170" spans="1:4">
      <c r="A170">
        <v>169</v>
      </c>
      <c r="B170" t="s">
        <v>1103</v>
      </c>
      <c r="C170" t="s">
        <v>1111</v>
      </c>
      <c r="D170" t="s">
        <v>1112</v>
      </c>
    </row>
    <row r="171" spans="1:4">
      <c r="A171">
        <v>170</v>
      </c>
      <c r="B171" t="s">
        <v>1103</v>
      </c>
      <c r="C171" t="s">
        <v>1113</v>
      </c>
      <c r="D171" t="s">
        <v>1114</v>
      </c>
    </row>
    <row r="172" spans="1:4">
      <c r="A172">
        <v>171</v>
      </c>
      <c r="B172" t="s">
        <v>1103</v>
      </c>
      <c r="C172" t="s">
        <v>1115</v>
      </c>
      <c r="D172" t="s">
        <v>1116</v>
      </c>
    </row>
    <row r="173" spans="1:4">
      <c r="A173">
        <v>172</v>
      </c>
      <c r="B173" t="s">
        <v>1103</v>
      </c>
      <c r="C173" t="s">
        <v>1117</v>
      </c>
      <c r="D173" t="s">
        <v>1118</v>
      </c>
    </row>
    <row r="174" spans="1:4">
      <c r="A174">
        <v>173</v>
      </c>
      <c r="B174" t="s">
        <v>1103</v>
      </c>
      <c r="C174" t="s">
        <v>1119</v>
      </c>
      <c r="D174" t="s">
        <v>1120</v>
      </c>
    </row>
    <row r="175" spans="1:4">
      <c r="A175">
        <v>174</v>
      </c>
      <c r="B175" t="s">
        <v>1103</v>
      </c>
      <c r="C175" t="s">
        <v>1121</v>
      </c>
      <c r="D175" t="s">
        <v>1122</v>
      </c>
    </row>
    <row r="176" spans="1:4">
      <c r="A176">
        <v>175</v>
      </c>
      <c r="B176" t="s">
        <v>1103</v>
      </c>
      <c r="C176" t="s">
        <v>1123</v>
      </c>
      <c r="D176" t="s">
        <v>1124</v>
      </c>
    </row>
    <row r="177" spans="1:4">
      <c r="A177">
        <v>176</v>
      </c>
      <c r="B177" t="s">
        <v>1103</v>
      </c>
      <c r="C177" t="s">
        <v>1125</v>
      </c>
      <c r="D177" t="s">
        <v>1126</v>
      </c>
    </row>
    <row r="178" spans="1:4">
      <c r="A178">
        <v>177</v>
      </c>
      <c r="B178" t="s">
        <v>1103</v>
      </c>
      <c r="C178" t="s">
        <v>1127</v>
      </c>
      <c r="D178" t="s">
        <v>1128</v>
      </c>
    </row>
    <row r="179" spans="1:4">
      <c r="A179">
        <v>178</v>
      </c>
      <c r="B179" t="s">
        <v>1103</v>
      </c>
      <c r="C179" t="s">
        <v>1129</v>
      </c>
      <c r="D179" t="s">
        <v>1130</v>
      </c>
    </row>
    <row r="180" spans="1:4">
      <c r="A180">
        <v>179</v>
      </c>
      <c r="B180" t="s">
        <v>1131</v>
      </c>
      <c r="C180" t="s">
        <v>1133</v>
      </c>
      <c r="D180" t="s">
        <v>1134</v>
      </c>
    </row>
    <row r="181" spans="1:4">
      <c r="A181">
        <v>180</v>
      </c>
      <c r="B181" t="s">
        <v>1131</v>
      </c>
      <c r="C181" t="s">
        <v>1135</v>
      </c>
      <c r="D181" t="s">
        <v>1136</v>
      </c>
    </row>
    <row r="182" spans="1:4">
      <c r="A182">
        <v>181</v>
      </c>
      <c r="B182" t="s">
        <v>1131</v>
      </c>
      <c r="C182" t="s">
        <v>1137</v>
      </c>
      <c r="D182" t="s">
        <v>1138</v>
      </c>
    </row>
    <row r="183" spans="1:4">
      <c r="A183">
        <v>182</v>
      </c>
      <c r="B183" t="s">
        <v>1131</v>
      </c>
      <c r="C183" t="s">
        <v>1131</v>
      </c>
      <c r="D183" t="s">
        <v>1132</v>
      </c>
    </row>
    <row r="184" spans="1:4">
      <c r="A184">
        <v>183</v>
      </c>
      <c r="B184" t="s">
        <v>1131</v>
      </c>
      <c r="C184" t="s">
        <v>1139</v>
      </c>
      <c r="D184" t="s">
        <v>1140</v>
      </c>
    </row>
    <row r="185" spans="1:4">
      <c r="A185">
        <v>184</v>
      </c>
      <c r="B185" t="s">
        <v>1131</v>
      </c>
      <c r="C185" t="s">
        <v>1141</v>
      </c>
      <c r="D185" t="s">
        <v>1142</v>
      </c>
    </row>
    <row r="186" spans="1:4">
      <c r="A186">
        <v>185</v>
      </c>
      <c r="B186" t="s">
        <v>1131</v>
      </c>
      <c r="C186" t="s">
        <v>1143</v>
      </c>
      <c r="D186" t="s">
        <v>1144</v>
      </c>
    </row>
    <row r="187" spans="1:4">
      <c r="A187">
        <v>186</v>
      </c>
      <c r="B187" t="s">
        <v>1131</v>
      </c>
      <c r="C187" t="s">
        <v>1145</v>
      </c>
      <c r="D187" t="s">
        <v>1146</v>
      </c>
    </row>
    <row r="188" spans="1:4">
      <c r="A188">
        <v>187</v>
      </c>
      <c r="B188" t="s">
        <v>1131</v>
      </c>
      <c r="C188" t="s">
        <v>1147</v>
      </c>
      <c r="D188" t="s">
        <v>1148</v>
      </c>
    </row>
    <row r="189" spans="1:4">
      <c r="A189">
        <v>188</v>
      </c>
      <c r="B189" t="s">
        <v>1131</v>
      </c>
      <c r="C189" t="s">
        <v>862</v>
      </c>
      <c r="D189" t="s">
        <v>1149</v>
      </c>
    </row>
    <row r="190" spans="1:4">
      <c r="A190">
        <v>189</v>
      </c>
      <c r="B190" t="s">
        <v>1131</v>
      </c>
      <c r="C190" t="s">
        <v>921</v>
      </c>
      <c r="D190" t="s">
        <v>1150</v>
      </c>
    </row>
    <row r="191" spans="1:4">
      <c r="A191">
        <v>190</v>
      </c>
      <c r="B191" t="s">
        <v>1131</v>
      </c>
      <c r="C191" t="s">
        <v>1151</v>
      </c>
      <c r="D191" t="s">
        <v>1152</v>
      </c>
    </row>
    <row r="192" spans="1:4">
      <c r="A192">
        <v>191</v>
      </c>
      <c r="B192" t="s">
        <v>1131</v>
      </c>
      <c r="C192" t="s">
        <v>1153</v>
      </c>
      <c r="D192" t="s">
        <v>1154</v>
      </c>
    </row>
    <row r="193" spans="1:4">
      <c r="A193">
        <v>192</v>
      </c>
      <c r="B193" t="s">
        <v>1131</v>
      </c>
      <c r="C193" t="s">
        <v>1155</v>
      </c>
      <c r="D193" t="s">
        <v>1156</v>
      </c>
    </row>
    <row r="194" spans="1:4">
      <c r="A194">
        <v>193</v>
      </c>
      <c r="B194" t="s">
        <v>1131</v>
      </c>
      <c r="C194" t="s">
        <v>1157</v>
      </c>
      <c r="D194" t="s">
        <v>1158</v>
      </c>
    </row>
    <row r="195" spans="1:4">
      <c r="A195">
        <v>194</v>
      </c>
      <c r="B195" t="s">
        <v>1131</v>
      </c>
      <c r="C195" t="s">
        <v>1159</v>
      </c>
      <c r="D195" t="s">
        <v>1160</v>
      </c>
    </row>
    <row r="196" spans="1:4">
      <c r="A196">
        <v>195</v>
      </c>
      <c r="B196" t="s">
        <v>1131</v>
      </c>
      <c r="C196" t="s">
        <v>1161</v>
      </c>
      <c r="D196" t="s">
        <v>1162</v>
      </c>
    </row>
    <row r="197" spans="1:4">
      <c r="A197">
        <v>196</v>
      </c>
      <c r="B197" t="s">
        <v>1131</v>
      </c>
      <c r="C197" t="s">
        <v>1163</v>
      </c>
      <c r="D197" t="s">
        <v>1164</v>
      </c>
    </row>
    <row r="198" spans="1:4">
      <c r="A198">
        <v>197</v>
      </c>
      <c r="B198" t="s">
        <v>1131</v>
      </c>
      <c r="C198" t="s">
        <v>1165</v>
      </c>
      <c r="D198" t="s">
        <v>1166</v>
      </c>
    </row>
    <row r="199" spans="1:4">
      <c r="A199">
        <v>198</v>
      </c>
      <c r="B199" t="s">
        <v>1131</v>
      </c>
      <c r="C199" t="s">
        <v>1167</v>
      </c>
      <c r="D199" t="s">
        <v>1168</v>
      </c>
    </row>
    <row r="200" spans="1:4">
      <c r="A200">
        <v>199</v>
      </c>
      <c r="B200" t="s">
        <v>1131</v>
      </c>
      <c r="C200" t="s">
        <v>1169</v>
      </c>
      <c r="D200" t="s">
        <v>1170</v>
      </c>
    </row>
    <row r="201" spans="1:4">
      <c r="A201">
        <v>200</v>
      </c>
      <c r="B201" t="s">
        <v>1171</v>
      </c>
      <c r="C201" t="s">
        <v>1173</v>
      </c>
      <c r="D201" t="s">
        <v>1174</v>
      </c>
    </row>
    <row r="202" spans="1:4">
      <c r="A202">
        <v>201</v>
      </c>
      <c r="B202" t="s">
        <v>1171</v>
      </c>
      <c r="C202" t="s">
        <v>1175</v>
      </c>
      <c r="D202" t="s">
        <v>1176</v>
      </c>
    </row>
    <row r="203" spans="1:4">
      <c r="A203">
        <v>202</v>
      </c>
      <c r="B203" t="s">
        <v>1171</v>
      </c>
      <c r="C203" t="s">
        <v>1171</v>
      </c>
      <c r="D203" t="s">
        <v>1172</v>
      </c>
    </row>
    <row r="204" spans="1:4">
      <c r="A204">
        <v>203</v>
      </c>
      <c r="B204" t="s">
        <v>1171</v>
      </c>
      <c r="C204" t="s">
        <v>1177</v>
      </c>
      <c r="D204" t="s">
        <v>1178</v>
      </c>
    </row>
    <row r="205" spans="1:4">
      <c r="A205">
        <v>204</v>
      </c>
      <c r="B205" t="s">
        <v>1171</v>
      </c>
      <c r="C205" t="s">
        <v>1179</v>
      </c>
      <c r="D205" t="s">
        <v>1180</v>
      </c>
    </row>
    <row r="206" spans="1:4">
      <c r="A206">
        <v>205</v>
      </c>
      <c r="B206" t="s">
        <v>1171</v>
      </c>
      <c r="C206" t="s">
        <v>1181</v>
      </c>
      <c r="D206" t="s">
        <v>1182</v>
      </c>
    </row>
    <row r="207" spans="1:4">
      <c r="A207">
        <v>206</v>
      </c>
      <c r="B207" t="s">
        <v>1171</v>
      </c>
      <c r="C207" t="s">
        <v>1183</v>
      </c>
      <c r="D207" t="s">
        <v>1184</v>
      </c>
    </row>
    <row r="208" spans="1:4">
      <c r="A208">
        <v>207</v>
      </c>
      <c r="B208" t="s">
        <v>1171</v>
      </c>
      <c r="C208" t="s">
        <v>1185</v>
      </c>
      <c r="D208" t="s">
        <v>1186</v>
      </c>
    </row>
    <row r="209" spans="1:4">
      <c r="A209">
        <v>208</v>
      </c>
      <c r="B209" t="s">
        <v>1171</v>
      </c>
      <c r="C209" t="s">
        <v>1187</v>
      </c>
      <c r="D209" t="s">
        <v>1188</v>
      </c>
    </row>
    <row r="210" spans="1:4">
      <c r="A210">
        <v>209</v>
      </c>
      <c r="B210" t="s">
        <v>1171</v>
      </c>
      <c r="C210" t="s">
        <v>1189</v>
      </c>
      <c r="D210" t="s">
        <v>1190</v>
      </c>
    </row>
    <row r="211" spans="1:4">
      <c r="A211">
        <v>210</v>
      </c>
      <c r="B211" t="s">
        <v>1171</v>
      </c>
      <c r="C211" t="s">
        <v>1191</v>
      </c>
      <c r="D211" t="s">
        <v>1192</v>
      </c>
    </row>
    <row r="212" spans="1:4">
      <c r="A212">
        <v>211</v>
      </c>
      <c r="B212" t="s">
        <v>1171</v>
      </c>
      <c r="C212" t="s">
        <v>1193</v>
      </c>
      <c r="D212" t="s">
        <v>1194</v>
      </c>
    </row>
    <row r="213" spans="1:4">
      <c r="A213">
        <v>212</v>
      </c>
      <c r="B213" t="s">
        <v>1171</v>
      </c>
      <c r="C213" t="s">
        <v>927</v>
      </c>
      <c r="D213" t="s">
        <v>1195</v>
      </c>
    </row>
    <row r="214" spans="1:4">
      <c r="A214">
        <v>213</v>
      </c>
      <c r="B214" t="s">
        <v>1171</v>
      </c>
      <c r="C214" t="s">
        <v>1196</v>
      </c>
      <c r="D214" t="s">
        <v>1197</v>
      </c>
    </row>
    <row r="215" spans="1:4">
      <c r="A215">
        <v>214</v>
      </c>
      <c r="B215" t="s">
        <v>1198</v>
      </c>
      <c r="C215" t="s">
        <v>1200</v>
      </c>
      <c r="D215" t="s">
        <v>1201</v>
      </c>
    </row>
    <row r="216" spans="1:4">
      <c r="A216">
        <v>215</v>
      </c>
      <c r="B216" t="s">
        <v>1198</v>
      </c>
      <c r="C216" t="s">
        <v>1202</v>
      </c>
      <c r="D216" t="s">
        <v>1203</v>
      </c>
    </row>
    <row r="217" spans="1:4">
      <c r="A217">
        <v>216</v>
      </c>
      <c r="B217" t="s">
        <v>1198</v>
      </c>
      <c r="C217" t="s">
        <v>1198</v>
      </c>
      <c r="D217" t="s">
        <v>1199</v>
      </c>
    </row>
    <row r="218" spans="1:4">
      <c r="A218">
        <v>217</v>
      </c>
      <c r="B218" t="s">
        <v>1198</v>
      </c>
      <c r="C218" t="s">
        <v>1204</v>
      </c>
      <c r="D218" t="s">
        <v>1205</v>
      </c>
    </row>
    <row r="219" spans="1:4">
      <c r="A219">
        <v>218</v>
      </c>
      <c r="B219" t="s">
        <v>1198</v>
      </c>
      <c r="C219" t="s">
        <v>1206</v>
      </c>
      <c r="D219" t="s">
        <v>1207</v>
      </c>
    </row>
    <row r="220" spans="1:4">
      <c r="A220">
        <v>219</v>
      </c>
      <c r="B220" t="s">
        <v>1198</v>
      </c>
      <c r="C220" t="s">
        <v>1208</v>
      </c>
      <c r="D220" t="s">
        <v>1209</v>
      </c>
    </row>
    <row r="221" spans="1:4">
      <c r="A221">
        <v>220</v>
      </c>
      <c r="B221" t="s">
        <v>1198</v>
      </c>
      <c r="C221" t="s">
        <v>1210</v>
      </c>
      <c r="D221" t="s">
        <v>1211</v>
      </c>
    </row>
    <row r="222" spans="1:4">
      <c r="A222">
        <v>221</v>
      </c>
      <c r="B222" t="s">
        <v>1198</v>
      </c>
      <c r="C222" t="s">
        <v>1212</v>
      </c>
      <c r="D222" t="s">
        <v>1213</v>
      </c>
    </row>
    <row r="223" spans="1:4">
      <c r="A223">
        <v>222</v>
      </c>
      <c r="B223" t="s">
        <v>1198</v>
      </c>
      <c r="C223" t="s">
        <v>1214</v>
      </c>
      <c r="D223" t="s">
        <v>1215</v>
      </c>
    </row>
    <row r="224" spans="1:4">
      <c r="A224">
        <v>223</v>
      </c>
      <c r="B224" t="s">
        <v>1198</v>
      </c>
      <c r="C224" t="s">
        <v>1216</v>
      </c>
      <c r="D224" t="s">
        <v>1217</v>
      </c>
    </row>
    <row r="225" spans="1:4">
      <c r="A225">
        <v>224</v>
      </c>
      <c r="B225" t="s">
        <v>1198</v>
      </c>
      <c r="C225" t="s">
        <v>1218</v>
      </c>
      <c r="D225" t="s">
        <v>1219</v>
      </c>
    </row>
    <row r="226" spans="1:4">
      <c r="A226">
        <v>225</v>
      </c>
      <c r="B226" t="s">
        <v>1198</v>
      </c>
      <c r="C226" t="s">
        <v>1220</v>
      </c>
      <c r="D226" t="s">
        <v>1221</v>
      </c>
    </row>
    <row r="227" spans="1:4">
      <c r="A227">
        <v>226</v>
      </c>
      <c r="B227" t="s">
        <v>1198</v>
      </c>
      <c r="C227" t="s">
        <v>1222</v>
      </c>
      <c r="D227" t="s">
        <v>1223</v>
      </c>
    </row>
    <row r="228" spans="1:4">
      <c r="A228">
        <v>227</v>
      </c>
      <c r="B228" t="s">
        <v>1198</v>
      </c>
      <c r="C228" t="s">
        <v>1224</v>
      </c>
      <c r="D228" t="s">
        <v>1225</v>
      </c>
    </row>
    <row r="229" spans="1:4">
      <c r="A229">
        <v>228</v>
      </c>
      <c r="B229" t="s">
        <v>1198</v>
      </c>
      <c r="C229" t="s">
        <v>1226</v>
      </c>
      <c r="D229" t="s">
        <v>1227</v>
      </c>
    </row>
    <row r="230" spans="1:4">
      <c r="A230">
        <v>229</v>
      </c>
      <c r="B230" t="s">
        <v>1198</v>
      </c>
      <c r="C230" t="s">
        <v>1228</v>
      </c>
      <c r="D230" t="s">
        <v>1229</v>
      </c>
    </row>
    <row r="231" spans="1:4">
      <c r="A231">
        <v>230</v>
      </c>
      <c r="B231" t="s">
        <v>1230</v>
      </c>
      <c r="C231" t="s">
        <v>1232</v>
      </c>
      <c r="D231" t="s">
        <v>1233</v>
      </c>
    </row>
    <row r="232" spans="1:4">
      <c r="A232">
        <v>231</v>
      </c>
      <c r="B232" t="s">
        <v>1230</v>
      </c>
      <c r="C232" t="s">
        <v>1234</v>
      </c>
      <c r="D232" t="s">
        <v>1235</v>
      </c>
    </row>
    <row r="233" spans="1:4">
      <c r="A233">
        <v>232</v>
      </c>
      <c r="B233" t="s">
        <v>1230</v>
      </c>
      <c r="C233" t="s">
        <v>1230</v>
      </c>
      <c r="D233" t="s">
        <v>1231</v>
      </c>
    </row>
    <row r="234" spans="1:4">
      <c r="A234">
        <v>233</v>
      </c>
      <c r="B234" t="s">
        <v>1230</v>
      </c>
      <c r="C234" t="s">
        <v>1236</v>
      </c>
      <c r="D234" t="s">
        <v>1237</v>
      </c>
    </row>
    <row r="235" spans="1:4">
      <c r="A235">
        <v>234</v>
      </c>
      <c r="B235" t="s">
        <v>1230</v>
      </c>
      <c r="C235" t="s">
        <v>1238</v>
      </c>
      <c r="D235" t="s">
        <v>1239</v>
      </c>
    </row>
    <row r="236" spans="1:4">
      <c r="A236">
        <v>235</v>
      </c>
      <c r="B236" t="s">
        <v>1230</v>
      </c>
      <c r="C236" t="s">
        <v>1240</v>
      </c>
      <c r="D236" t="s">
        <v>1241</v>
      </c>
    </row>
    <row r="237" spans="1:4">
      <c r="A237">
        <v>236</v>
      </c>
      <c r="B237" t="s">
        <v>1230</v>
      </c>
      <c r="C237" t="s">
        <v>1242</v>
      </c>
      <c r="D237" t="s">
        <v>1243</v>
      </c>
    </row>
    <row r="238" spans="1:4">
      <c r="A238">
        <v>237</v>
      </c>
      <c r="B238" t="s">
        <v>1230</v>
      </c>
      <c r="C238" t="s">
        <v>1244</v>
      </c>
      <c r="D238" t="s">
        <v>1245</v>
      </c>
    </row>
    <row r="239" spans="1:4">
      <c r="A239">
        <v>238</v>
      </c>
      <c r="B239" t="s">
        <v>1230</v>
      </c>
      <c r="C239" t="s">
        <v>1246</v>
      </c>
      <c r="D239" t="s">
        <v>1247</v>
      </c>
    </row>
    <row r="240" spans="1:4">
      <c r="A240">
        <v>239</v>
      </c>
      <c r="B240" t="s">
        <v>1230</v>
      </c>
      <c r="C240" t="s">
        <v>1248</v>
      </c>
      <c r="D240" t="s">
        <v>1249</v>
      </c>
    </row>
    <row r="241" spans="1:4">
      <c r="A241">
        <v>240</v>
      </c>
      <c r="B241" t="s">
        <v>1230</v>
      </c>
      <c r="C241" t="s">
        <v>1250</v>
      </c>
      <c r="D241" t="s">
        <v>1251</v>
      </c>
    </row>
    <row r="242" spans="1:4">
      <c r="A242">
        <v>241</v>
      </c>
      <c r="B242" t="s">
        <v>1230</v>
      </c>
      <c r="C242" t="s">
        <v>1252</v>
      </c>
      <c r="D242" t="s">
        <v>1253</v>
      </c>
    </row>
    <row r="243" spans="1:4">
      <c r="A243">
        <v>242</v>
      </c>
      <c r="B243" t="s">
        <v>1230</v>
      </c>
      <c r="C243" t="s">
        <v>1254</v>
      </c>
      <c r="D243" t="s">
        <v>1255</v>
      </c>
    </row>
    <row r="244" spans="1:4">
      <c r="A244">
        <v>243</v>
      </c>
      <c r="B244" t="s">
        <v>1230</v>
      </c>
      <c r="C244" t="s">
        <v>1256</v>
      </c>
      <c r="D244" t="s">
        <v>1257</v>
      </c>
    </row>
    <row r="245" spans="1:4">
      <c r="A245">
        <v>244</v>
      </c>
      <c r="B245" t="s">
        <v>1230</v>
      </c>
      <c r="C245" t="s">
        <v>1258</v>
      </c>
      <c r="D245" t="s">
        <v>1259</v>
      </c>
    </row>
    <row r="246" spans="1:4">
      <c r="A246">
        <v>245</v>
      </c>
      <c r="B246" t="s">
        <v>1230</v>
      </c>
      <c r="C246" t="s">
        <v>1260</v>
      </c>
      <c r="D246" t="s">
        <v>1261</v>
      </c>
    </row>
    <row r="247" spans="1:4">
      <c r="A247">
        <v>246</v>
      </c>
      <c r="B247" t="s">
        <v>1262</v>
      </c>
      <c r="C247" t="s">
        <v>1264</v>
      </c>
      <c r="D247" t="s">
        <v>1265</v>
      </c>
    </row>
    <row r="248" spans="1:4">
      <c r="A248">
        <v>247</v>
      </c>
      <c r="B248" t="s">
        <v>1262</v>
      </c>
      <c r="C248" t="s">
        <v>1262</v>
      </c>
      <c r="D248" t="s">
        <v>1263</v>
      </c>
    </row>
    <row r="249" spans="1:4">
      <c r="A249">
        <v>248</v>
      </c>
      <c r="B249" t="s">
        <v>1262</v>
      </c>
      <c r="C249" t="s">
        <v>1266</v>
      </c>
      <c r="D249" t="s">
        <v>1267</v>
      </c>
    </row>
    <row r="250" spans="1:4">
      <c r="A250">
        <v>249</v>
      </c>
      <c r="B250" t="s">
        <v>1262</v>
      </c>
      <c r="C250" t="s">
        <v>1268</v>
      </c>
      <c r="D250" t="s">
        <v>1269</v>
      </c>
    </row>
    <row r="251" spans="1:4">
      <c r="A251">
        <v>250</v>
      </c>
      <c r="B251" t="s">
        <v>1262</v>
      </c>
      <c r="C251" t="s">
        <v>1270</v>
      </c>
      <c r="D251" t="s">
        <v>1271</v>
      </c>
    </row>
    <row r="252" spans="1:4">
      <c r="A252">
        <v>251</v>
      </c>
      <c r="B252" t="s">
        <v>1262</v>
      </c>
      <c r="C252" t="s">
        <v>1272</v>
      </c>
      <c r="D252" t="s">
        <v>1273</v>
      </c>
    </row>
    <row r="253" spans="1:4">
      <c r="A253">
        <v>252</v>
      </c>
      <c r="B253" t="s">
        <v>1262</v>
      </c>
      <c r="C253" t="s">
        <v>1274</v>
      </c>
      <c r="D253" t="s">
        <v>1275</v>
      </c>
    </row>
    <row r="254" spans="1:4">
      <c r="A254">
        <v>253</v>
      </c>
      <c r="B254" t="s">
        <v>1262</v>
      </c>
      <c r="C254" t="s">
        <v>1276</v>
      </c>
      <c r="D254" t="s">
        <v>1277</v>
      </c>
    </row>
    <row r="255" spans="1:4">
      <c r="A255">
        <v>254</v>
      </c>
      <c r="B255" t="s">
        <v>1262</v>
      </c>
      <c r="C255" t="s">
        <v>1155</v>
      </c>
      <c r="D255" t="s">
        <v>1278</v>
      </c>
    </row>
    <row r="256" spans="1:4">
      <c r="A256">
        <v>255</v>
      </c>
      <c r="B256" t="s">
        <v>1262</v>
      </c>
      <c r="C256" t="s">
        <v>1279</v>
      </c>
      <c r="D256" t="s">
        <v>1280</v>
      </c>
    </row>
    <row r="257" spans="1:4">
      <c r="A257">
        <v>256</v>
      </c>
      <c r="B257" t="s">
        <v>1262</v>
      </c>
      <c r="C257" t="s">
        <v>1281</v>
      </c>
      <c r="D257" t="s">
        <v>1282</v>
      </c>
    </row>
    <row r="258" spans="1:4">
      <c r="A258">
        <v>257</v>
      </c>
      <c r="B258" t="s">
        <v>1262</v>
      </c>
      <c r="C258" t="s">
        <v>872</v>
      </c>
      <c r="D258" t="s">
        <v>1283</v>
      </c>
    </row>
    <row r="259" spans="1:4">
      <c r="A259">
        <v>258</v>
      </c>
      <c r="B259" t="s">
        <v>1262</v>
      </c>
      <c r="C259" t="s">
        <v>1284</v>
      </c>
      <c r="D259" t="s">
        <v>1285</v>
      </c>
    </row>
    <row r="260" spans="1:4">
      <c r="A260">
        <v>259</v>
      </c>
      <c r="B260" t="s">
        <v>1262</v>
      </c>
      <c r="C260" t="s">
        <v>1286</v>
      </c>
      <c r="D260" t="s">
        <v>1287</v>
      </c>
    </row>
    <row r="261" spans="1:4">
      <c r="A261">
        <v>260</v>
      </c>
      <c r="B261" t="s">
        <v>1262</v>
      </c>
      <c r="C261" t="s">
        <v>1288</v>
      </c>
      <c r="D261" t="s">
        <v>1289</v>
      </c>
    </row>
    <row r="262" spans="1:4">
      <c r="A262">
        <v>261</v>
      </c>
      <c r="B262" t="s">
        <v>1262</v>
      </c>
      <c r="C262" t="s">
        <v>1290</v>
      </c>
      <c r="D262" t="s">
        <v>1291</v>
      </c>
    </row>
    <row r="263" spans="1:4">
      <c r="A263">
        <v>262</v>
      </c>
      <c r="B263" t="s">
        <v>1262</v>
      </c>
      <c r="C263" t="s">
        <v>1292</v>
      </c>
      <c r="D263" t="s">
        <v>1293</v>
      </c>
    </row>
    <row r="264" spans="1:4">
      <c r="A264">
        <v>263</v>
      </c>
      <c r="B264" t="s">
        <v>1294</v>
      </c>
      <c r="C264" t="s">
        <v>1296</v>
      </c>
      <c r="D264" t="s">
        <v>1297</v>
      </c>
    </row>
    <row r="265" spans="1:4">
      <c r="A265">
        <v>264</v>
      </c>
      <c r="B265" t="s">
        <v>1294</v>
      </c>
      <c r="C265" t="s">
        <v>1294</v>
      </c>
      <c r="D265" t="s">
        <v>1295</v>
      </c>
    </row>
    <row r="266" spans="1:4">
      <c r="A266">
        <v>265</v>
      </c>
      <c r="B266" t="s">
        <v>1294</v>
      </c>
      <c r="C266" t="s">
        <v>1298</v>
      </c>
      <c r="D266" t="s">
        <v>1299</v>
      </c>
    </row>
    <row r="267" spans="1:4">
      <c r="A267">
        <v>266</v>
      </c>
      <c r="B267" t="s">
        <v>1294</v>
      </c>
      <c r="C267" t="s">
        <v>1300</v>
      </c>
      <c r="D267" t="s">
        <v>1301</v>
      </c>
    </row>
    <row r="268" spans="1:4">
      <c r="A268">
        <v>267</v>
      </c>
      <c r="B268" t="s">
        <v>1294</v>
      </c>
      <c r="C268" t="s">
        <v>1302</v>
      </c>
      <c r="D268" t="s">
        <v>1303</v>
      </c>
    </row>
    <row r="269" spans="1:4">
      <c r="A269">
        <v>268</v>
      </c>
      <c r="B269" t="s">
        <v>1294</v>
      </c>
      <c r="C269" t="s">
        <v>1304</v>
      </c>
      <c r="D269" t="s">
        <v>1305</v>
      </c>
    </row>
    <row r="270" spans="1:4">
      <c r="A270">
        <v>269</v>
      </c>
      <c r="B270" t="s">
        <v>1294</v>
      </c>
      <c r="C270" t="s">
        <v>1306</v>
      </c>
      <c r="D270" t="s">
        <v>1307</v>
      </c>
    </row>
    <row r="271" spans="1:4">
      <c r="A271">
        <v>270</v>
      </c>
      <c r="B271" t="s">
        <v>1294</v>
      </c>
      <c r="C271" t="s">
        <v>1308</v>
      </c>
      <c r="D271" t="s">
        <v>1309</v>
      </c>
    </row>
    <row r="272" spans="1:4">
      <c r="A272">
        <v>271</v>
      </c>
      <c r="B272" t="s">
        <v>1294</v>
      </c>
      <c r="C272" t="s">
        <v>1310</v>
      </c>
      <c r="D272" t="s">
        <v>1311</v>
      </c>
    </row>
    <row r="273" spans="1:4">
      <c r="A273">
        <v>272</v>
      </c>
      <c r="B273" t="s">
        <v>1294</v>
      </c>
      <c r="C273" t="s">
        <v>1312</v>
      </c>
      <c r="D273" t="s">
        <v>1313</v>
      </c>
    </row>
    <row r="274" spans="1:4">
      <c r="A274">
        <v>273</v>
      </c>
      <c r="B274" t="s">
        <v>1294</v>
      </c>
      <c r="C274" t="s">
        <v>1314</v>
      </c>
      <c r="D274" t="s">
        <v>1315</v>
      </c>
    </row>
    <row r="275" spans="1:4">
      <c r="A275">
        <v>274</v>
      </c>
      <c r="B275" t="s">
        <v>1294</v>
      </c>
      <c r="C275" t="s">
        <v>1316</v>
      </c>
      <c r="D275" t="s">
        <v>1317</v>
      </c>
    </row>
    <row r="276" spans="1:4">
      <c r="A276">
        <v>275</v>
      </c>
      <c r="B276" t="s">
        <v>1294</v>
      </c>
      <c r="C276" t="s">
        <v>1318</v>
      </c>
      <c r="D276" t="s">
        <v>1319</v>
      </c>
    </row>
    <row r="277" spans="1:4">
      <c r="A277">
        <v>276</v>
      </c>
      <c r="B277" t="s">
        <v>1320</v>
      </c>
      <c r="C277" t="s">
        <v>1322</v>
      </c>
      <c r="D277" t="s">
        <v>1323</v>
      </c>
    </row>
    <row r="278" spans="1:4">
      <c r="A278">
        <v>277</v>
      </c>
      <c r="B278" t="s">
        <v>1320</v>
      </c>
      <c r="C278" t="s">
        <v>1324</v>
      </c>
      <c r="D278" t="s">
        <v>1325</v>
      </c>
    </row>
    <row r="279" spans="1:4">
      <c r="A279">
        <v>278</v>
      </c>
      <c r="B279" t="s">
        <v>1320</v>
      </c>
      <c r="C279" t="s">
        <v>1320</v>
      </c>
      <c r="D279" t="s">
        <v>1321</v>
      </c>
    </row>
    <row r="280" spans="1:4">
      <c r="A280">
        <v>279</v>
      </c>
      <c r="B280" t="s">
        <v>1320</v>
      </c>
      <c r="C280" t="s">
        <v>1326</v>
      </c>
      <c r="D280" t="s">
        <v>1327</v>
      </c>
    </row>
    <row r="281" spans="1:4">
      <c r="A281">
        <v>280</v>
      </c>
      <c r="B281" t="s">
        <v>1320</v>
      </c>
      <c r="C281" t="s">
        <v>1328</v>
      </c>
      <c r="D281" t="s">
        <v>1329</v>
      </c>
    </row>
    <row r="282" spans="1:4">
      <c r="A282">
        <v>281</v>
      </c>
      <c r="B282" t="s">
        <v>1320</v>
      </c>
      <c r="C282" t="s">
        <v>1330</v>
      </c>
      <c r="D282" t="s">
        <v>1331</v>
      </c>
    </row>
    <row r="283" spans="1:4">
      <c r="A283">
        <v>282</v>
      </c>
      <c r="B283" t="s">
        <v>1320</v>
      </c>
      <c r="C283" t="s">
        <v>1332</v>
      </c>
      <c r="D283" t="s">
        <v>1333</v>
      </c>
    </row>
    <row r="284" spans="1:4">
      <c r="A284">
        <v>283</v>
      </c>
      <c r="B284" t="s">
        <v>1320</v>
      </c>
      <c r="C284" t="s">
        <v>1334</v>
      </c>
      <c r="D284" t="s">
        <v>1335</v>
      </c>
    </row>
    <row r="285" spans="1:4">
      <c r="A285">
        <v>284</v>
      </c>
      <c r="B285" t="s">
        <v>1320</v>
      </c>
      <c r="C285" t="s">
        <v>1336</v>
      </c>
      <c r="D285" t="s">
        <v>1337</v>
      </c>
    </row>
    <row r="286" spans="1:4">
      <c r="A286">
        <v>285</v>
      </c>
      <c r="B286" t="s">
        <v>1320</v>
      </c>
      <c r="C286" t="s">
        <v>1338</v>
      </c>
      <c r="D286" t="s">
        <v>1339</v>
      </c>
    </row>
    <row r="287" spans="1:4">
      <c r="A287">
        <v>286</v>
      </c>
      <c r="B287" t="s">
        <v>1320</v>
      </c>
      <c r="C287" t="s">
        <v>1340</v>
      </c>
      <c r="D287" t="s">
        <v>1341</v>
      </c>
    </row>
    <row r="288" spans="1:4">
      <c r="A288">
        <v>287</v>
      </c>
      <c r="B288" t="s">
        <v>1320</v>
      </c>
      <c r="C288" t="s">
        <v>1342</v>
      </c>
      <c r="D288" t="s">
        <v>1343</v>
      </c>
    </row>
    <row r="289" spans="1:4">
      <c r="A289">
        <v>288</v>
      </c>
      <c r="B289" t="s">
        <v>1320</v>
      </c>
      <c r="C289" t="s">
        <v>1344</v>
      </c>
      <c r="D289" t="s">
        <v>1345</v>
      </c>
    </row>
    <row r="290" spans="1:4">
      <c r="A290">
        <v>289</v>
      </c>
      <c r="B290" t="s">
        <v>1320</v>
      </c>
      <c r="C290" t="s">
        <v>1346</v>
      </c>
      <c r="D290" t="s">
        <v>1347</v>
      </c>
    </row>
    <row r="291" spans="1:4">
      <c r="A291">
        <v>290</v>
      </c>
      <c r="B291" t="s">
        <v>1348</v>
      </c>
      <c r="C291" t="s">
        <v>784</v>
      </c>
      <c r="D291" t="s">
        <v>1350</v>
      </c>
    </row>
    <row r="292" spans="1:4">
      <c r="A292">
        <v>291</v>
      </c>
      <c r="B292" t="s">
        <v>1348</v>
      </c>
      <c r="C292" t="s">
        <v>1351</v>
      </c>
      <c r="D292" t="s">
        <v>1352</v>
      </c>
    </row>
    <row r="293" spans="1:4">
      <c r="A293">
        <v>292</v>
      </c>
      <c r="B293" t="s">
        <v>1348</v>
      </c>
      <c r="C293" t="s">
        <v>1353</v>
      </c>
      <c r="D293" t="s">
        <v>1354</v>
      </c>
    </row>
    <row r="294" spans="1:4">
      <c r="A294">
        <v>293</v>
      </c>
      <c r="B294" t="s">
        <v>1348</v>
      </c>
      <c r="C294" t="s">
        <v>1355</v>
      </c>
      <c r="D294" t="s">
        <v>1356</v>
      </c>
    </row>
    <row r="295" spans="1:4">
      <c r="A295">
        <v>294</v>
      </c>
      <c r="B295" t="s">
        <v>1348</v>
      </c>
      <c r="C295" t="s">
        <v>1348</v>
      </c>
      <c r="D295" t="s">
        <v>1349</v>
      </c>
    </row>
    <row r="296" spans="1:4">
      <c r="A296">
        <v>295</v>
      </c>
      <c r="B296" t="s">
        <v>1348</v>
      </c>
      <c r="C296" t="s">
        <v>1357</v>
      </c>
      <c r="D296" t="s">
        <v>1358</v>
      </c>
    </row>
    <row r="297" spans="1:4">
      <c r="A297">
        <v>296</v>
      </c>
      <c r="B297" t="s">
        <v>1348</v>
      </c>
      <c r="C297" t="s">
        <v>1359</v>
      </c>
      <c r="D297" t="s">
        <v>1360</v>
      </c>
    </row>
    <row r="298" spans="1:4">
      <c r="A298">
        <v>297</v>
      </c>
      <c r="B298" t="s">
        <v>1348</v>
      </c>
      <c r="C298" t="s">
        <v>1361</v>
      </c>
      <c r="D298" t="s">
        <v>1362</v>
      </c>
    </row>
    <row r="299" spans="1:4">
      <c r="A299">
        <v>298</v>
      </c>
      <c r="B299" t="s">
        <v>1348</v>
      </c>
      <c r="C299" t="s">
        <v>1363</v>
      </c>
      <c r="D299" t="s">
        <v>1364</v>
      </c>
    </row>
    <row r="300" spans="1:4">
      <c r="A300">
        <v>299</v>
      </c>
      <c r="B300" t="s">
        <v>1348</v>
      </c>
      <c r="C300" t="s">
        <v>1365</v>
      </c>
      <c r="D300" t="s">
        <v>1366</v>
      </c>
    </row>
    <row r="301" spans="1:4">
      <c r="A301">
        <v>300</v>
      </c>
      <c r="B301" t="s">
        <v>1348</v>
      </c>
      <c r="C301" t="s">
        <v>1367</v>
      </c>
      <c r="D301" t="s">
        <v>1368</v>
      </c>
    </row>
    <row r="302" spans="1:4">
      <c r="A302">
        <v>301</v>
      </c>
      <c r="B302" t="s">
        <v>1348</v>
      </c>
      <c r="C302" t="s">
        <v>1369</v>
      </c>
      <c r="D302" t="s">
        <v>1370</v>
      </c>
    </row>
    <row r="303" spans="1:4">
      <c r="A303">
        <v>302</v>
      </c>
      <c r="B303" t="s">
        <v>1348</v>
      </c>
      <c r="C303" t="s">
        <v>1371</v>
      </c>
      <c r="D303" t="s">
        <v>1372</v>
      </c>
    </row>
    <row r="304" spans="1:4">
      <c r="A304">
        <v>303</v>
      </c>
      <c r="B304" t="s">
        <v>1373</v>
      </c>
      <c r="C304" t="s">
        <v>1375</v>
      </c>
      <c r="D304" t="s">
        <v>1376</v>
      </c>
    </row>
    <row r="305" spans="1:4">
      <c r="A305">
        <v>304</v>
      </c>
      <c r="B305" t="s">
        <v>1373</v>
      </c>
      <c r="C305" t="s">
        <v>1377</v>
      </c>
      <c r="D305" t="s">
        <v>1378</v>
      </c>
    </row>
    <row r="306" spans="1:4">
      <c r="A306">
        <v>305</v>
      </c>
      <c r="B306" t="s">
        <v>1373</v>
      </c>
      <c r="C306" t="s">
        <v>1379</v>
      </c>
      <c r="D306" t="s">
        <v>1380</v>
      </c>
    </row>
    <row r="307" spans="1:4">
      <c r="A307">
        <v>306</v>
      </c>
      <c r="B307" t="s">
        <v>1373</v>
      </c>
      <c r="C307" t="s">
        <v>1381</v>
      </c>
      <c r="D307" t="s">
        <v>1382</v>
      </c>
    </row>
    <row r="308" spans="1:4">
      <c r="A308">
        <v>307</v>
      </c>
      <c r="B308" t="s">
        <v>1373</v>
      </c>
      <c r="C308" t="s">
        <v>1373</v>
      </c>
      <c r="D308" t="s">
        <v>1374</v>
      </c>
    </row>
    <row r="309" spans="1:4">
      <c r="A309">
        <v>308</v>
      </c>
      <c r="B309" t="s">
        <v>1373</v>
      </c>
      <c r="C309" t="s">
        <v>1383</v>
      </c>
      <c r="D309" t="s">
        <v>1384</v>
      </c>
    </row>
    <row r="310" spans="1:4">
      <c r="A310">
        <v>309</v>
      </c>
      <c r="B310" t="s">
        <v>1373</v>
      </c>
      <c r="C310" t="s">
        <v>1385</v>
      </c>
      <c r="D310" t="s">
        <v>1386</v>
      </c>
    </row>
    <row r="311" spans="1:4">
      <c r="A311">
        <v>310</v>
      </c>
      <c r="B311" t="s">
        <v>1373</v>
      </c>
      <c r="C311" t="s">
        <v>1387</v>
      </c>
      <c r="D311" t="s">
        <v>1388</v>
      </c>
    </row>
    <row r="312" spans="1:4">
      <c r="A312">
        <v>311</v>
      </c>
      <c r="B312" t="s">
        <v>1373</v>
      </c>
      <c r="C312" t="s">
        <v>1389</v>
      </c>
      <c r="D312" t="s">
        <v>1390</v>
      </c>
    </row>
    <row r="313" spans="1:4">
      <c r="A313">
        <v>312</v>
      </c>
      <c r="B313" t="s">
        <v>1373</v>
      </c>
      <c r="C313" t="s">
        <v>1391</v>
      </c>
      <c r="D313" t="s">
        <v>1392</v>
      </c>
    </row>
    <row r="314" spans="1:4">
      <c r="A314">
        <v>313</v>
      </c>
      <c r="B314" t="s">
        <v>1373</v>
      </c>
      <c r="C314" t="s">
        <v>1393</v>
      </c>
      <c r="D314" t="s">
        <v>1394</v>
      </c>
    </row>
    <row r="315" spans="1:4">
      <c r="A315">
        <v>314</v>
      </c>
      <c r="B315" t="s">
        <v>1373</v>
      </c>
      <c r="C315" t="s">
        <v>1395</v>
      </c>
      <c r="D315" t="s">
        <v>1396</v>
      </c>
    </row>
    <row r="316" spans="1:4">
      <c r="A316">
        <v>315</v>
      </c>
      <c r="B316" t="s">
        <v>1373</v>
      </c>
      <c r="C316" t="s">
        <v>1397</v>
      </c>
      <c r="D316" t="s">
        <v>1398</v>
      </c>
    </row>
    <row r="317" spans="1:4">
      <c r="A317">
        <v>316</v>
      </c>
      <c r="B317" t="s">
        <v>1373</v>
      </c>
      <c r="C317" t="s">
        <v>844</v>
      </c>
      <c r="D317" t="s">
        <v>1399</v>
      </c>
    </row>
    <row r="318" spans="1:4">
      <c r="A318">
        <v>317</v>
      </c>
      <c r="B318" t="s">
        <v>1373</v>
      </c>
      <c r="C318" t="s">
        <v>1400</v>
      </c>
      <c r="D318" t="s">
        <v>1401</v>
      </c>
    </row>
    <row r="319" spans="1:4">
      <c r="A319">
        <v>318</v>
      </c>
      <c r="B319" t="s">
        <v>1373</v>
      </c>
      <c r="C319" t="s">
        <v>1402</v>
      </c>
      <c r="D319" t="s">
        <v>1403</v>
      </c>
    </row>
    <row r="320" spans="1:4">
      <c r="A320">
        <v>319</v>
      </c>
      <c r="B320" t="s">
        <v>1373</v>
      </c>
      <c r="C320" t="s">
        <v>1404</v>
      </c>
      <c r="D320" t="s">
        <v>1405</v>
      </c>
    </row>
    <row r="321" spans="1:4">
      <c r="A321">
        <v>320</v>
      </c>
      <c r="B321" t="s">
        <v>1406</v>
      </c>
      <c r="C321" t="s">
        <v>1406</v>
      </c>
      <c r="D321" t="s">
        <v>1407</v>
      </c>
    </row>
    <row r="322" spans="1:4">
      <c r="A322">
        <v>321</v>
      </c>
      <c r="B322" t="s">
        <v>1408</v>
      </c>
      <c r="C322" t="s">
        <v>1408</v>
      </c>
      <c r="D322" t="s">
        <v>1409</v>
      </c>
    </row>
    <row r="323" spans="1:4">
      <c r="A323">
        <v>322</v>
      </c>
      <c r="B323" t="s">
        <v>1410</v>
      </c>
      <c r="C323" t="s">
        <v>1410</v>
      </c>
      <c r="D323" t="s">
        <v>1411</v>
      </c>
    </row>
    <row r="324" spans="1:4">
      <c r="A324">
        <v>323</v>
      </c>
      <c r="B324" t="s">
        <v>1412</v>
      </c>
      <c r="C324" t="s">
        <v>1412</v>
      </c>
      <c r="D324" t="s">
        <v>1413</v>
      </c>
    </row>
    <row r="325" spans="1:4">
      <c r="A325">
        <v>324</v>
      </c>
      <c r="B325" t="s">
        <v>1414</v>
      </c>
      <c r="C325" t="s">
        <v>1414</v>
      </c>
      <c r="D325" t="s">
        <v>1415</v>
      </c>
    </row>
    <row r="326" spans="1:4">
      <c r="A326">
        <v>325</v>
      </c>
      <c r="B326" t="s">
        <v>1416</v>
      </c>
      <c r="C326" t="s">
        <v>1416</v>
      </c>
      <c r="D326" t="s">
        <v>1417</v>
      </c>
    </row>
    <row r="327" spans="1:4">
      <c r="A327">
        <v>326</v>
      </c>
      <c r="B327" t="s">
        <v>1418</v>
      </c>
      <c r="C327" t="s">
        <v>1418</v>
      </c>
      <c r="D327" t="s">
        <v>1419</v>
      </c>
    </row>
    <row r="328" spans="1:4">
      <c r="A328">
        <v>327</v>
      </c>
      <c r="B328" t="s">
        <v>1420</v>
      </c>
      <c r="C328" t="s">
        <v>1420</v>
      </c>
      <c r="D328" t="s">
        <v>1421</v>
      </c>
    </row>
    <row r="329" spans="1:4">
      <c r="A329">
        <v>328</v>
      </c>
      <c r="B329" t="s">
        <v>1422</v>
      </c>
      <c r="C329" t="s">
        <v>1424</v>
      </c>
      <c r="D329" t="s">
        <v>1425</v>
      </c>
    </row>
    <row r="330" spans="1:4">
      <c r="A330">
        <v>329</v>
      </c>
      <c r="B330" t="s">
        <v>1422</v>
      </c>
      <c r="C330" t="s">
        <v>1426</v>
      </c>
      <c r="D330" t="s">
        <v>1427</v>
      </c>
    </row>
    <row r="331" spans="1:4">
      <c r="A331">
        <v>330</v>
      </c>
      <c r="B331" t="s">
        <v>1422</v>
      </c>
      <c r="C331" t="s">
        <v>1428</v>
      </c>
      <c r="D331" t="s">
        <v>1429</v>
      </c>
    </row>
    <row r="332" spans="1:4">
      <c r="A332">
        <v>331</v>
      </c>
      <c r="B332" t="s">
        <v>1422</v>
      </c>
      <c r="C332" t="s">
        <v>1422</v>
      </c>
      <c r="D332" t="s">
        <v>1423</v>
      </c>
    </row>
    <row r="333" spans="1:4">
      <c r="A333">
        <v>332</v>
      </c>
      <c r="B333" t="s">
        <v>1422</v>
      </c>
      <c r="C333" t="s">
        <v>1430</v>
      </c>
      <c r="D333" t="s">
        <v>1431</v>
      </c>
    </row>
    <row r="334" spans="1:4">
      <c r="A334">
        <v>333</v>
      </c>
      <c r="B334" t="s">
        <v>1422</v>
      </c>
      <c r="C334" t="s">
        <v>1432</v>
      </c>
      <c r="D334" t="s">
        <v>1433</v>
      </c>
    </row>
    <row r="335" spans="1:4">
      <c r="A335">
        <v>334</v>
      </c>
      <c r="B335" t="s">
        <v>1422</v>
      </c>
      <c r="C335" t="s">
        <v>1434</v>
      </c>
      <c r="D335" t="s">
        <v>1435</v>
      </c>
    </row>
    <row r="336" spans="1:4">
      <c r="A336">
        <v>335</v>
      </c>
      <c r="B336" t="s">
        <v>1422</v>
      </c>
      <c r="C336" t="s">
        <v>1436</v>
      </c>
      <c r="D336" t="s">
        <v>1437</v>
      </c>
    </row>
    <row r="337" spans="1:4">
      <c r="A337">
        <v>336</v>
      </c>
      <c r="B337" t="s">
        <v>1422</v>
      </c>
      <c r="C337" t="s">
        <v>1438</v>
      </c>
      <c r="D337" t="s">
        <v>1439</v>
      </c>
    </row>
    <row r="338" spans="1:4">
      <c r="A338">
        <v>337</v>
      </c>
      <c r="B338" t="s">
        <v>1422</v>
      </c>
      <c r="C338" t="s">
        <v>1440</v>
      </c>
      <c r="D338" t="s">
        <v>1441</v>
      </c>
    </row>
    <row r="339" spans="1:4">
      <c r="A339">
        <v>338</v>
      </c>
      <c r="B339" t="s">
        <v>1422</v>
      </c>
      <c r="C339" t="s">
        <v>1442</v>
      </c>
      <c r="D339" t="s">
        <v>1443</v>
      </c>
    </row>
    <row r="340" spans="1:4">
      <c r="A340">
        <v>339</v>
      </c>
      <c r="B340" t="s">
        <v>1422</v>
      </c>
      <c r="C340" t="s">
        <v>1444</v>
      </c>
      <c r="D340" t="s">
        <v>1445</v>
      </c>
    </row>
    <row r="341" spans="1:4">
      <c r="A341">
        <v>340</v>
      </c>
      <c r="B341" t="s">
        <v>1422</v>
      </c>
      <c r="C341" t="s">
        <v>840</v>
      </c>
      <c r="D341" t="s">
        <v>1446</v>
      </c>
    </row>
    <row r="342" spans="1:4">
      <c r="A342">
        <v>341</v>
      </c>
      <c r="B342" t="s">
        <v>1422</v>
      </c>
      <c r="C342" t="s">
        <v>1092</v>
      </c>
      <c r="D342" t="s">
        <v>1447</v>
      </c>
    </row>
    <row r="343" spans="1:4">
      <c r="A343">
        <v>342</v>
      </c>
      <c r="B343" t="s">
        <v>1422</v>
      </c>
      <c r="C343" t="s">
        <v>1448</v>
      </c>
      <c r="D343" t="s">
        <v>1449</v>
      </c>
    </row>
    <row r="344" spans="1:4">
      <c r="A344">
        <v>343</v>
      </c>
      <c r="B344" t="s">
        <v>1422</v>
      </c>
      <c r="C344" t="s">
        <v>1450</v>
      </c>
      <c r="D344" t="s">
        <v>1451</v>
      </c>
    </row>
    <row r="345" spans="1:4">
      <c r="A345">
        <v>344</v>
      </c>
      <c r="B345" t="s">
        <v>1422</v>
      </c>
      <c r="C345" t="s">
        <v>1452</v>
      </c>
      <c r="D345" t="s">
        <v>1453</v>
      </c>
    </row>
    <row r="346" spans="1:4">
      <c r="A346">
        <v>345</v>
      </c>
      <c r="B346" t="s">
        <v>1422</v>
      </c>
      <c r="C346" t="s">
        <v>1454</v>
      </c>
      <c r="D346" t="s">
        <v>1455</v>
      </c>
    </row>
    <row r="347" spans="1:4">
      <c r="A347">
        <v>346</v>
      </c>
      <c r="B347" t="s">
        <v>1456</v>
      </c>
      <c r="C347" t="s">
        <v>1458</v>
      </c>
      <c r="D347" t="s">
        <v>1459</v>
      </c>
    </row>
    <row r="348" spans="1:4">
      <c r="A348">
        <v>347</v>
      </c>
      <c r="B348" t="s">
        <v>1456</v>
      </c>
      <c r="C348" t="s">
        <v>1460</v>
      </c>
      <c r="D348" t="s">
        <v>1461</v>
      </c>
    </row>
    <row r="349" spans="1:4">
      <c r="A349">
        <v>348</v>
      </c>
      <c r="B349" t="s">
        <v>1456</v>
      </c>
      <c r="C349" t="s">
        <v>1456</v>
      </c>
      <c r="D349" t="s">
        <v>1457</v>
      </c>
    </row>
    <row r="350" spans="1:4">
      <c r="A350">
        <v>349</v>
      </c>
      <c r="B350" t="s">
        <v>1456</v>
      </c>
      <c r="C350" t="s">
        <v>1462</v>
      </c>
      <c r="D350" t="s">
        <v>1463</v>
      </c>
    </row>
    <row r="351" spans="1:4">
      <c r="A351">
        <v>350</v>
      </c>
      <c r="B351" t="s">
        <v>1456</v>
      </c>
      <c r="C351" t="s">
        <v>1464</v>
      </c>
      <c r="D351" t="s">
        <v>1465</v>
      </c>
    </row>
    <row r="352" spans="1:4">
      <c r="A352">
        <v>351</v>
      </c>
      <c r="B352" t="s">
        <v>1456</v>
      </c>
      <c r="C352" t="s">
        <v>1466</v>
      </c>
      <c r="D352" t="s">
        <v>1467</v>
      </c>
    </row>
    <row r="353" spans="1:4">
      <c r="A353">
        <v>352</v>
      </c>
      <c r="B353" t="s">
        <v>1456</v>
      </c>
      <c r="C353" t="s">
        <v>1468</v>
      </c>
      <c r="D353" t="s">
        <v>1469</v>
      </c>
    </row>
    <row r="354" spans="1:4">
      <c r="A354">
        <v>353</v>
      </c>
      <c r="B354" t="s">
        <v>1456</v>
      </c>
      <c r="C354" t="s">
        <v>1470</v>
      </c>
      <c r="D354" t="s">
        <v>1471</v>
      </c>
    </row>
    <row r="355" spans="1:4">
      <c r="A355">
        <v>354</v>
      </c>
      <c r="B355" t="s">
        <v>1456</v>
      </c>
      <c r="C355" t="s">
        <v>927</v>
      </c>
      <c r="D355" t="s">
        <v>1472</v>
      </c>
    </row>
    <row r="356" spans="1:4">
      <c r="A356">
        <v>355</v>
      </c>
      <c r="B356" t="s">
        <v>1456</v>
      </c>
      <c r="C356" t="s">
        <v>1473</v>
      </c>
      <c r="D356" t="s">
        <v>1474</v>
      </c>
    </row>
    <row r="357" spans="1:4">
      <c r="A357">
        <v>356</v>
      </c>
      <c r="B357" t="s">
        <v>1456</v>
      </c>
      <c r="C357" t="s">
        <v>1475</v>
      </c>
      <c r="D357" t="s">
        <v>1476</v>
      </c>
    </row>
    <row r="358" spans="1:4">
      <c r="A358">
        <v>357</v>
      </c>
      <c r="B358" t="s">
        <v>1456</v>
      </c>
      <c r="C358" t="s">
        <v>1477</v>
      </c>
      <c r="D358" t="s">
        <v>1478</v>
      </c>
    </row>
    <row r="359" spans="1:4">
      <c r="A359">
        <v>358</v>
      </c>
      <c r="B359" t="s">
        <v>1456</v>
      </c>
      <c r="C359" t="s">
        <v>1479</v>
      </c>
      <c r="D359" t="s">
        <v>1480</v>
      </c>
    </row>
    <row r="360" spans="1:4">
      <c r="A360">
        <v>359</v>
      </c>
      <c r="B360" t="s">
        <v>1456</v>
      </c>
      <c r="C360" t="s">
        <v>1481</v>
      </c>
      <c r="D360" t="s">
        <v>1482</v>
      </c>
    </row>
    <row r="361" spans="1:4">
      <c r="A361">
        <v>360</v>
      </c>
      <c r="B361" t="s">
        <v>1483</v>
      </c>
      <c r="C361" t="s">
        <v>1485</v>
      </c>
      <c r="D361" t="s">
        <v>1486</v>
      </c>
    </row>
    <row r="362" spans="1:4">
      <c r="A362">
        <v>361</v>
      </c>
      <c r="B362" t="s">
        <v>1483</v>
      </c>
      <c r="C362" t="s">
        <v>1487</v>
      </c>
      <c r="D362" t="s">
        <v>1488</v>
      </c>
    </row>
    <row r="363" spans="1:4">
      <c r="A363">
        <v>362</v>
      </c>
      <c r="B363" t="s">
        <v>1483</v>
      </c>
      <c r="C363" t="s">
        <v>1489</v>
      </c>
      <c r="D363" t="s">
        <v>1490</v>
      </c>
    </row>
    <row r="364" spans="1:4">
      <c r="A364">
        <v>363</v>
      </c>
      <c r="B364" t="s">
        <v>1483</v>
      </c>
      <c r="C364" t="s">
        <v>1483</v>
      </c>
      <c r="D364" t="s">
        <v>1484</v>
      </c>
    </row>
    <row r="365" spans="1:4">
      <c r="A365">
        <v>364</v>
      </c>
      <c r="B365" t="s">
        <v>1483</v>
      </c>
      <c r="C365" t="s">
        <v>1491</v>
      </c>
      <c r="D365" t="s">
        <v>1492</v>
      </c>
    </row>
    <row r="366" spans="1:4">
      <c r="A366">
        <v>365</v>
      </c>
      <c r="B366" t="s">
        <v>1483</v>
      </c>
      <c r="C366" t="s">
        <v>1493</v>
      </c>
      <c r="D366" t="s">
        <v>1494</v>
      </c>
    </row>
    <row r="367" spans="1:4">
      <c r="A367">
        <v>366</v>
      </c>
      <c r="B367" t="s">
        <v>1483</v>
      </c>
      <c r="C367" t="s">
        <v>1214</v>
      </c>
      <c r="D367" t="s">
        <v>1495</v>
      </c>
    </row>
    <row r="368" spans="1:4">
      <c r="A368">
        <v>367</v>
      </c>
      <c r="B368" t="s">
        <v>1483</v>
      </c>
      <c r="C368" t="s">
        <v>1496</v>
      </c>
      <c r="D368" t="s">
        <v>1497</v>
      </c>
    </row>
    <row r="369" spans="1:4">
      <c r="A369">
        <v>368</v>
      </c>
      <c r="B369" t="s">
        <v>1483</v>
      </c>
      <c r="C369" t="s">
        <v>1498</v>
      </c>
      <c r="D369" t="s">
        <v>1499</v>
      </c>
    </row>
    <row r="370" spans="1:4">
      <c r="A370">
        <v>369</v>
      </c>
      <c r="B370" t="s">
        <v>1483</v>
      </c>
      <c r="C370" t="s">
        <v>1500</v>
      </c>
      <c r="D370" t="s">
        <v>1501</v>
      </c>
    </row>
    <row r="371" spans="1:4">
      <c r="A371">
        <v>370</v>
      </c>
      <c r="B371" t="s">
        <v>1483</v>
      </c>
      <c r="C371" t="s">
        <v>1502</v>
      </c>
      <c r="D371" t="s">
        <v>1503</v>
      </c>
    </row>
    <row r="372" spans="1:4">
      <c r="A372">
        <v>371</v>
      </c>
      <c r="B372" t="s">
        <v>1483</v>
      </c>
      <c r="C372" t="s">
        <v>1504</v>
      </c>
      <c r="D372" t="s">
        <v>1505</v>
      </c>
    </row>
    <row r="373" spans="1:4">
      <c r="A373">
        <v>372</v>
      </c>
      <c r="B373" t="s">
        <v>1483</v>
      </c>
      <c r="C373" t="s">
        <v>1506</v>
      </c>
      <c r="D373" t="s">
        <v>1507</v>
      </c>
    </row>
    <row r="374" spans="1:4">
      <c r="A374">
        <v>373</v>
      </c>
      <c r="B374" t="s">
        <v>1483</v>
      </c>
      <c r="C374" t="s">
        <v>1508</v>
      </c>
      <c r="D374" t="s">
        <v>1509</v>
      </c>
    </row>
    <row r="375" spans="1:4">
      <c r="A375">
        <v>374</v>
      </c>
      <c r="B375" t="s">
        <v>1483</v>
      </c>
      <c r="C375" t="s">
        <v>1510</v>
      </c>
      <c r="D375" t="s">
        <v>1511</v>
      </c>
    </row>
    <row r="376" spans="1:4">
      <c r="A376">
        <v>375</v>
      </c>
      <c r="B376" t="s">
        <v>1483</v>
      </c>
      <c r="C376" t="s">
        <v>1512</v>
      </c>
      <c r="D376" t="s">
        <v>1513</v>
      </c>
    </row>
    <row r="377" spans="1:4">
      <c r="A377">
        <v>376</v>
      </c>
      <c r="B377" t="s">
        <v>1514</v>
      </c>
      <c r="C377" t="s">
        <v>1516</v>
      </c>
      <c r="D377" t="s">
        <v>1517</v>
      </c>
    </row>
    <row r="378" spans="1:4">
      <c r="A378">
        <v>377</v>
      </c>
      <c r="B378" t="s">
        <v>1514</v>
      </c>
      <c r="C378" t="s">
        <v>1518</v>
      </c>
      <c r="D378" t="s">
        <v>1519</v>
      </c>
    </row>
    <row r="379" spans="1:4">
      <c r="A379">
        <v>378</v>
      </c>
      <c r="B379" t="s">
        <v>1514</v>
      </c>
      <c r="C379" t="s">
        <v>1514</v>
      </c>
      <c r="D379" t="s">
        <v>1515</v>
      </c>
    </row>
    <row r="380" spans="1:4">
      <c r="A380">
        <v>379</v>
      </c>
      <c r="B380" t="s">
        <v>1514</v>
      </c>
      <c r="C380" t="s">
        <v>1520</v>
      </c>
      <c r="D380" t="s">
        <v>1521</v>
      </c>
    </row>
    <row r="381" spans="1:4">
      <c r="A381">
        <v>380</v>
      </c>
      <c r="B381" t="s">
        <v>1514</v>
      </c>
      <c r="C381" t="s">
        <v>1522</v>
      </c>
      <c r="D381" t="s">
        <v>1523</v>
      </c>
    </row>
    <row r="382" spans="1:4">
      <c r="A382">
        <v>381</v>
      </c>
      <c r="B382" t="s">
        <v>1514</v>
      </c>
      <c r="C382" t="s">
        <v>1524</v>
      </c>
      <c r="D382" t="s">
        <v>1525</v>
      </c>
    </row>
    <row r="383" spans="1:4">
      <c r="A383">
        <v>382</v>
      </c>
      <c r="B383" t="s">
        <v>1514</v>
      </c>
      <c r="C383" t="s">
        <v>1526</v>
      </c>
      <c r="D383" t="s">
        <v>1527</v>
      </c>
    </row>
    <row r="384" spans="1:4">
      <c r="A384">
        <v>383</v>
      </c>
      <c r="B384" t="s">
        <v>1514</v>
      </c>
      <c r="C384" t="s">
        <v>1528</v>
      </c>
      <c r="D384" t="s">
        <v>1529</v>
      </c>
    </row>
    <row r="385" spans="1:4">
      <c r="A385">
        <v>384</v>
      </c>
      <c r="B385" t="s">
        <v>1514</v>
      </c>
      <c r="C385" t="s">
        <v>1530</v>
      </c>
      <c r="D385" t="s">
        <v>1531</v>
      </c>
    </row>
    <row r="386" spans="1:4">
      <c r="A386">
        <v>385</v>
      </c>
      <c r="B386" t="s">
        <v>1514</v>
      </c>
      <c r="C386" t="s">
        <v>1532</v>
      </c>
      <c r="D386" t="s">
        <v>1533</v>
      </c>
    </row>
    <row r="387" spans="1:4">
      <c r="A387">
        <v>386</v>
      </c>
      <c r="B387" t="s">
        <v>1514</v>
      </c>
      <c r="C387" t="s">
        <v>1534</v>
      </c>
      <c r="D387" t="s">
        <v>1535</v>
      </c>
    </row>
    <row r="388" spans="1:4">
      <c r="A388">
        <v>387</v>
      </c>
      <c r="B388" t="s">
        <v>1514</v>
      </c>
      <c r="C388" t="s">
        <v>1504</v>
      </c>
      <c r="D388" t="s">
        <v>1536</v>
      </c>
    </row>
    <row r="389" spans="1:4">
      <c r="A389">
        <v>388</v>
      </c>
      <c r="B389" t="s">
        <v>1514</v>
      </c>
      <c r="C389" t="s">
        <v>1537</v>
      </c>
      <c r="D389" t="s">
        <v>1538</v>
      </c>
    </row>
    <row r="390" spans="1:4">
      <c r="A390">
        <v>389</v>
      </c>
      <c r="B390" t="s">
        <v>1514</v>
      </c>
      <c r="C390" t="s">
        <v>1539</v>
      </c>
      <c r="D390" t="s">
        <v>1540</v>
      </c>
    </row>
    <row r="391" spans="1:4">
      <c r="A391">
        <v>390</v>
      </c>
      <c r="B391" t="s">
        <v>1541</v>
      </c>
      <c r="C391" t="s">
        <v>1541</v>
      </c>
      <c r="D391" t="s">
        <v>1542</v>
      </c>
    </row>
    <row r="392" spans="1:4">
      <c r="A392">
        <v>391</v>
      </c>
      <c r="B392" t="s">
        <v>1543</v>
      </c>
      <c r="C392" t="s">
        <v>854</v>
      </c>
      <c r="D392" t="s">
        <v>1545</v>
      </c>
    </row>
    <row r="393" spans="1:4">
      <c r="A393">
        <v>392</v>
      </c>
      <c r="B393" t="s">
        <v>1543</v>
      </c>
      <c r="C393" t="s">
        <v>1546</v>
      </c>
      <c r="D393" t="s">
        <v>1547</v>
      </c>
    </row>
    <row r="394" spans="1:4">
      <c r="A394">
        <v>393</v>
      </c>
      <c r="B394" t="s">
        <v>1543</v>
      </c>
      <c r="C394" t="s">
        <v>1548</v>
      </c>
      <c r="D394" t="s">
        <v>1549</v>
      </c>
    </row>
    <row r="395" spans="1:4">
      <c r="A395">
        <v>394</v>
      </c>
      <c r="B395" t="s">
        <v>1543</v>
      </c>
      <c r="C395" t="s">
        <v>1550</v>
      </c>
      <c r="D395" t="s">
        <v>1551</v>
      </c>
    </row>
    <row r="396" spans="1:4">
      <c r="A396">
        <v>395</v>
      </c>
      <c r="B396" t="s">
        <v>1543</v>
      </c>
      <c r="C396" t="s">
        <v>1552</v>
      </c>
      <c r="D396" t="s">
        <v>1553</v>
      </c>
    </row>
    <row r="397" spans="1:4">
      <c r="A397">
        <v>396</v>
      </c>
      <c r="B397" t="s">
        <v>1543</v>
      </c>
      <c r="C397" t="s">
        <v>1543</v>
      </c>
      <c r="D397" t="s">
        <v>1544</v>
      </c>
    </row>
    <row r="398" spans="1:4">
      <c r="A398">
        <v>397</v>
      </c>
      <c r="B398" t="s">
        <v>1543</v>
      </c>
      <c r="C398" t="s">
        <v>1554</v>
      </c>
      <c r="D398" t="s">
        <v>1555</v>
      </c>
    </row>
    <row r="399" spans="1:4">
      <c r="A399">
        <v>398</v>
      </c>
      <c r="B399" t="s">
        <v>1543</v>
      </c>
      <c r="C399" t="s">
        <v>1556</v>
      </c>
      <c r="D399" t="s">
        <v>1557</v>
      </c>
    </row>
    <row r="400" spans="1:4">
      <c r="A400">
        <v>399</v>
      </c>
      <c r="B400" t="s">
        <v>1543</v>
      </c>
      <c r="C400" t="s">
        <v>1558</v>
      </c>
      <c r="D400" t="s">
        <v>1559</v>
      </c>
    </row>
    <row r="401" spans="1:4">
      <c r="A401">
        <v>400</v>
      </c>
      <c r="B401" t="s">
        <v>1543</v>
      </c>
      <c r="C401" t="s">
        <v>1560</v>
      </c>
      <c r="D401" t="s">
        <v>1561</v>
      </c>
    </row>
    <row r="402" spans="1:4">
      <c r="A402">
        <v>401</v>
      </c>
      <c r="B402" t="s">
        <v>1543</v>
      </c>
      <c r="C402" t="s">
        <v>1562</v>
      </c>
      <c r="D402" t="s">
        <v>1563</v>
      </c>
    </row>
    <row r="403" spans="1:4">
      <c r="A403">
        <v>402</v>
      </c>
      <c r="B403" t="s">
        <v>1543</v>
      </c>
      <c r="C403" t="s">
        <v>1564</v>
      </c>
      <c r="D403" t="s">
        <v>1565</v>
      </c>
    </row>
    <row r="404" spans="1:4">
      <c r="A404">
        <v>403</v>
      </c>
      <c r="B404" t="s">
        <v>1543</v>
      </c>
      <c r="C404" t="s">
        <v>1566</v>
      </c>
      <c r="D404" t="s">
        <v>1567</v>
      </c>
    </row>
    <row r="405" spans="1:4">
      <c r="A405">
        <v>404</v>
      </c>
      <c r="B405" t="s">
        <v>1543</v>
      </c>
      <c r="C405" t="s">
        <v>1340</v>
      </c>
      <c r="D405" t="s">
        <v>1568</v>
      </c>
    </row>
    <row r="406" spans="1:4">
      <c r="A406">
        <v>405</v>
      </c>
      <c r="B406" t="s">
        <v>1543</v>
      </c>
      <c r="C406" t="s">
        <v>1569</v>
      </c>
      <c r="D406" t="s">
        <v>1570</v>
      </c>
    </row>
    <row r="407" spans="1:4">
      <c r="A407">
        <v>406</v>
      </c>
      <c r="B407" t="s">
        <v>1543</v>
      </c>
      <c r="C407" t="s">
        <v>1129</v>
      </c>
      <c r="D407" t="s">
        <v>1571</v>
      </c>
    </row>
    <row r="408" spans="1:4">
      <c r="A408">
        <v>407</v>
      </c>
      <c r="B408" t="s">
        <v>1572</v>
      </c>
      <c r="C408" t="s">
        <v>1574</v>
      </c>
      <c r="D408" t="s">
        <v>1575</v>
      </c>
    </row>
    <row r="409" spans="1:4">
      <c r="A409">
        <v>408</v>
      </c>
      <c r="B409" t="s">
        <v>1572</v>
      </c>
      <c r="C409" t="s">
        <v>1576</v>
      </c>
      <c r="D409" t="s">
        <v>1577</v>
      </c>
    </row>
    <row r="410" spans="1:4">
      <c r="A410">
        <v>409</v>
      </c>
      <c r="B410" t="s">
        <v>1572</v>
      </c>
      <c r="C410" t="s">
        <v>1238</v>
      </c>
      <c r="D410" t="s">
        <v>1578</v>
      </c>
    </row>
    <row r="411" spans="1:4">
      <c r="A411">
        <v>410</v>
      </c>
      <c r="B411" t="s">
        <v>1572</v>
      </c>
      <c r="C411" t="s">
        <v>1572</v>
      </c>
      <c r="D411" t="s">
        <v>1573</v>
      </c>
    </row>
    <row r="412" spans="1:4">
      <c r="A412">
        <v>411</v>
      </c>
      <c r="B412" t="s">
        <v>1572</v>
      </c>
      <c r="C412" t="s">
        <v>967</v>
      </c>
      <c r="D412" t="s">
        <v>1579</v>
      </c>
    </row>
    <row r="413" spans="1:4">
      <c r="A413">
        <v>412</v>
      </c>
      <c r="B413" t="s">
        <v>1572</v>
      </c>
      <c r="C413" t="s">
        <v>1580</v>
      </c>
      <c r="D413" t="s">
        <v>1581</v>
      </c>
    </row>
    <row r="414" spans="1:4">
      <c r="A414">
        <v>413</v>
      </c>
      <c r="B414" t="s">
        <v>1572</v>
      </c>
      <c r="C414" t="s">
        <v>1582</v>
      </c>
      <c r="D414" t="s">
        <v>1583</v>
      </c>
    </row>
    <row r="415" spans="1:4">
      <c r="A415">
        <v>414</v>
      </c>
      <c r="B415" t="s">
        <v>1572</v>
      </c>
      <c r="C415" t="s">
        <v>1584</v>
      </c>
      <c r="D415" t="s">
        <v>1585</v>
      </c>
    </row>
    <row r="416" spans="1:4">
      <c r="A416">
        <v>415</v>
      </c>
      <c r="B416" t="s">
        <v>1572</v>
      </c>
      <c r="C416" t="s">
        <v>1586</v>
      </c>
      <c r="D416" t="s">
        <v>1587</v>
      </c>
    </row>
    <row r="417" spans="1:4">
      <c r="A417">
        <v>416</v>
      </c>
      <c r="B417" t="s">
        <v>1572</v>
      </c>
      <c r="C417" t="s">
        <v>1588</v>
      </c>
      <c r="D417" t="s">
        <v>1589</v>
      </c>
    </row>
    <row r="418" spans="1:4">
      <c r="A418">
        <v>417</v>
      </c>
      <c r="B418" t="s">
        <v>1572</v>
      </c>
      <c r="C418" t="s">
        <v>1590</v>
      </c>
      <c r="D418" t="s">
        <v>1591</v>
      </c>
    </row>
    <row r="419" spans="1:4">
      <c r="A419">
        <v>418</v>
      </c>
      <c r="B419" t="s">
        <v>1572</v>
      </c>
      <c r="C419" t="s">
        <v>1592</v>
      </c>
      <c r="D419" t="s">
        <v>1593</v>
      </c>
    </row>
    <row r="420" spans="1:4">
      <c r="A420">
        <v>419</v>
      </c>
      <c r="B420" t="s">
        <v>1572</v>
      </c>
      <c r="C420" t="s">
        <v>1594</v>
      </c>
      <c r="D420" t="s">
        <v>1595</v>
      </c>
    </row>
    <row r="421" spans="1:4">
      <c r="A421">
        <v>420</v>
      </c>
      <c r="B421" t="s">
        <v>1572</v>
      </c>
      <c r="C421" t="s">
        <v>1596</v>
      </c>
      <c r="D421" t="s">
        <v>1597</v>
      </c>
    </row>
    <row r="422" spans="1:4">
      <c r="A422">
        <v>421</v>
      </c>
      <c r="B422" t="s">
        <v>1598</v>
      </c>
      <c r="C422" t="s">
        <v>1600</v>
      </c>
      <c r="D422" t="s">
        <v>1601</v>
      </c>
    </row>
    <row r="423" spans="1:4">
      <c r="A423">
        <v>422</v>
      </c>
      <c r="B423" t="s">
        <v>1598</v>
      </c>
      <c r="C423" t="s">
        <v>1602</v>
      </c>
      <c r="D423" t="s">
        <v>1603</v>
      </c>
    </row>
    <row r="424" spans="1:4">
      <c r="A424">
        <v>423</v>
      </c>
      <c r="B424" t="s">
        <v>1598</v>
      </c>
      <c r="C424" t="s">
        <v>1604</v>
      </c>
      <c r="D424" t="s">
        <v>1605</v>
      </c>
    </row>
    <row r="425" spans="1:4">
      <c r="A425">
        <v>424</v>
      </c>
      <c r="B425" t="s">
        <v>1598</v>
      </c>
      <c r="C425" t="s">
        <v>1606</v>
      </c>
      <c r="D425" t="s">
        <v>1607</v>
      </c>
    </row>
    <row r="426" spans="1:4">
      <c r="A426">
        <v>425</v>
      </c>
      <c r="B426" t="s">
        <v>1598</v>
      </c>
      <c r="C426" t="s">
        <v>1598</v>
      </c>
      <c r="D426" t="s">
        <v>1599</v>
      </c>
    </row>
    <row r="427" spans="1:4">
      <c r="A427">
        <v>426</v>
      </c>
      <c r="B427" t="s">
        <v>1598</v>
      </c>
      <c r="C427" t="s">
        <v>1608</v>
      </c>
      <c r="D427" t="s">
        <v>1609</v>
      </c>
    </row>
    <row r="428" spans="1:4">
      <c r="A428">
        <v>427</v>
      </c>
      <c r="B428" t="s">
        <v>1598</v>
      </c>
      <c r="C428" t="s">
        <v>1610</v>
      </c>
      <c r="D428" t="s">
        <v>1611</v>
      </c>
    </row>
    <row r="429" spans="1:4">
      <c r="A429">
        <v>428</v>
      </c>
      <c r="B429" t="s">
        <v>1598</v>
      </c>
      <c r="C429" t="s">
        <v>1612</v>
      </c>
      <c r="D429" t="s">
        <v>1613</v>
      </c>
    </row>
    <row r="430" spans="1:4">
      <c r="A430">
        <v>429</v>
      </c>
      <c r="B430" t="s">
        <v>1598</v>
      </c>
      <c r="C430" t="s">
        <v>1614</v>
      </c>
      <c r="D430" t="s">
        <v>1615</v>
      </c>
    </row>
    <row r="431" spans="1:4">
      <c r="A431">
        <v>430</v>
      </c>
      <c r="B431" t="s">
        <v>1598</v>
      </c>
      <c r="C431" t="s">
        <v>1616</v>
      </c>
      <c r="D431" t="s">
        <v>1617</v>
      </c>
    </row>
    <row r="432" spans="1:4">
      <c r="A432">
        <v>431</v>
      </c>
      <c r="B432" t="s">
        <v>1598</v>
      </c>
      <c r="C432" t="s">
        <v>1618</v>
      </c>
      <c r="D432" t="s">
        <v>1619</v>
      </c>
    </row>
    <row r="433" spans="1:4">
      <c r="A433">
        <v>432</v>
      </c>
      <c r="B433" t="s">
        <v>1598</v>
      </c>
      <c r="C433" t="s">
        <v>1620</v>
      </c>
      <c r="D433" t="s">
        <v>1621</v>
      </c>
    </row>
    <row r="434" spans="1:4">
      <c r="A434">
        <v>433</v>
      </c>
      <c r="B434" t="s">
        <v>1598</v>
      </c>
      <c r="C434" t="s">
        <v>1622</v>
      </c>
      <c r="D434" t="s">
        <v>1623</v>
      </c>
    </row>
    <row r="435" spans="1:4">
      <c r="A435">
        <v>434</v>
      </c>
      <c r="B435" t="s">
        <v>1598</v>
      </c>
      <c r="C435" t="s">
        <v>1624</v>
      </c>
      <c r="D435" t="s">
        <v>1625</v>
      </c>
    </row>
    <row r="436" spans="1:4">
      <c r="A436">
        <v>435</v>
      </c>
      <c r="B436" t="s">
        <v>1598</v>
      </c>
      <c r="C436" t="s">
        <v>1626</v>
      </c>
      <c r="D436" t="s">
        <v>1627</v>
      </c>
    </row>
    <row r="437" spans="1:4">
      <c r="A437">
        <v>436</v>
      </c>
      <c r="B437" t="s">
        <v>1598</v>
      </c>
      <c r="C437" t="s">
        <v>1628</v>
      </c>
      <c r="D437" t="s">
        <v>1629</v>
      </c>
    </row>
    <row r="438" spans="1:4">
      <c r="A438">
        <v>437</v>
      </c>
      <c r="B438" t="s">
        <v>1598</v>
      </c>
      <c r="C438" t="s">
        <v>1630</v>
      </c>
      <c r="D438" t="s">
        <v>1631</v>
      </c>
    </row>
    <row r="439" spans="1:4">
      <c r="A439">
        <v>438</v>
      </c>
      <c r="B439" t="s">
        <v>1598</v>
      </c>
      <c r="C439" t="s">
        <v>1632</v>
      </c>
      <c r="D439" t="s">
        <v>1633</v>
      </c>
    </row>
    <row r="440" spans="1:4">
      <c r="A440">
        <v>439</v>
      </c>
      <c r="B440" t="s">
        <v>1598</v>
      </c>
      <c r="C440" t="s">
        <v>1634</v>
      </c>
      <c r="D440" t="s">
        <v>1635</v>
      </c>
    </row>
    <row r="441" spans="1:4">
      <c r="A441">
        <v>440</v>
      </c>
      <c r="B441" t="s">
        <v>1598</v>
      </c>
      <c r="C441" t="s">
        <v>1636</v>
      </c>
      <c r="D441" t="s">
        <v>1637</v>
      </c>
    </row>
    <row r="442" spans="1:4">
      <c r="A442">
        <v>441</v>
      </c>
      <c r="B442" t="s">
        <v>1638</v>
      </c>
      <c r="C442" t="s">
        <v>1640</v>
      </c>
      <c r="D442" t="s">
        <v>1641</v>
      </c>
    </row>
    <row r="443" spans="1:4">
      <c r="A443">
        <v>442</v>
      </c>
      <c r="B443" t="s">
        <v>1638</v>
      </c>
      <c r="C443" t="s">
        <v>1642</v>
      </c>
      <c r="D443" t="s">
        <v>1643</v>
      </c>
    </row>
    <row r="444" spans="1:4">
      <c r="A444">
        <v>443</v>
      </c>
      <c r="B444" t="s">
        <v>1638</v>
      </c>
      <c r="C444" t="s">
        <v>1644</v>
      </c>
      <c r="D444" t="s">
        <v>1645</v>
      </c>
    </row>
    <row r="445" spans="1:4">
      <c r="A445">
        <v>444</v>
      </c>
      <c r="B445" t="s">
        <v>1638</v>
      </c>
      <c r="C445" t="s">
        <v>1646</v>
      </c>
      <c r="D445" t="s">
        <v>1647</v>
      </c>
    </row>
    <row r="446" spans="1:4">
      <c r="A446">
        <v>445</v>
      </c>
      <c r="B446" t="s">
        <v>1638</v>
      </c>
      <c r="C446" t="s">
        <v>1648</v>
      </c>
      <c r="D446" t="s">
        <v>1649</v>
      </c>
    </row>
    <row r="447" spans="1:4">
      <c r="A447">
        <v>446</v>
      </c>
      <c r="B447" t="s">
        <v>1638</v>
      </c>
      <c r="C447" t="s">
        <v>1650</v>
      </c>
      <c r="D447" t="s">
        <v>1651</v>
      </c>
    </row>
    <row r="448" spans="1:4">
      <c r="A448">
        <v>447</v>
      </c>
      <c r="B448" t="s">
        <v>1638</v>
      </c>
      <c r="C448" t="s">
        <v>1638</v>
      </c>
      <c r="D448" t="s">
        <v>1639</v>
      </c>
    </row>
    <row r="449" spans="1:4">
      <c r="A449">
        <v>448</v>
      </c>
      <c r="B449" t="s">
        <v>1638</v>
      </c>
      <c r="C449" t="s">
        <v>1652</v>
      </c>
      <c r="D449" t="s">
        <v>1653</v>
      </c>
    </row>
    <row r="450" spans="1:4">
      <c r="A450">
        <v>449</v>
      </c>
      <c r="B450" t="s">
        <v>1638</v>
      </c>
      <c r="C450" t="s">
        <v>1654</v>
      </c>
      <c r="D450" t="s">
        <v>1655</v>
      </c>
    </row>
    <row r="451" spans="1:4">
      <c r="A451">
        <v>450</v>
      </c>
      <c r="B451" t="s">
        <v>1638</v>
      </c>
      <c r="C451" t="s">
        <v>1656</v>
      </c>
      <c r="D451" t="s">
        <v>1657</v>
      </c>
    </row>
    <row r="452" spans="1:4">
      <c r="A452">
        <v>451</v>
      </c>
      <c r="B452" t="s">
        <v>1638</v>
      </c>
      <c r="C452" t="s">
        <v>1658</v>
      </c>
      <c r="D452" t="s">
        <v>1659</v>
      </c>
    </row>
    <row r="453" spans="1:4">
      <c r="A453">
        <v>452</v>
      </c>
      <c r="B453" t="s">
        <v>1638</v>
      </c>
      <c r="C453" t="s">
        <v>1660</v>
      </c>
      <c r="D453" t="s">
        <v>1661</v>
      </c>
    </row>
    <row r="454" spans="1:4">
      <c r="A454">
        <v>453</v>
      </c>
      <c r="B454" t="s">
        <v>1638</v>
      </c>
      <c r="C454" t="s">
        <v>1662</v>
      </c>
      <c r="D454" t="s">
        <v>1663</v>
      </c>
    </row>
    <row r="455" spans="1:4">
      <c r="A455">
        <v>454</v>
      </c>
      <c r="B455" t="s">
        <v>1638</v>
      </c>
      <c r="C455" t="s">
        <v>1664</v>
      </c>
      <c r="D455" t="s">
        <v>1665</v>
      </c>
    </row>
    <row r="456" spans="1:4">
      <c r="A456">
        <v>455</v>
      </c>
      <c r="B456" t="s">
        <v>1638</v>
      </c>
      <c r="C456" t="s">
        <v>1666</v>
      </c>
      <c r="D456" t="s">
        <v>1667</v>
      </c>
    </row>
    <row r="457" spans="1:4">
      <c r="A457">
        <v>456</v>
      </c>
      <c r="B457" t="s">
        <v>1638</v>
      </c>
      <c r="C457" t="s">
        <v>1668</v>
      </c>
      <c r="D457" t="s">
        <v>1669</v>
      </c>
    </row>
    <row r="458" spans="1:4">
      <c r="A458">
        <v>457</v>
      </c>
      <c r="B458" t="s">
        <v>1638</v>
      </c>
      <c r="C458" t="s">
        <v>1670</v>
      </c>
      <c r="D458" t="s">
        <v>1671</v>
      </c>
    </row>
    <row r="459" spans="1:4">
      <c r="A459">
        <v>458</v>
      </c>
      <c r="B459" t="s">
        <v>1638</v>
      </c>
      <c r="C459" t="s">
        <v>1672</v>
      </c>
      <c r="D459" t="s">
        <v>1673</v>
      </c>
    </row>
    <row r="460" spans="1:4">
      <c r="A460">
        <v>459</v>
      </c>
      <c r="B460" t="s">
        <v>1638</v>
      </c>
      <c r="C460" t="s">
        <v>1674</v>
      </c>
      <c r="D460" t="s">
        <v>1675</v>
      </c>
    </row>
    <row r="461" spans="1:4">
      <c r="A461">
        <v>460</v>
      </c>
      <c r="B461" t="s">
        <v>1638</v>
      </c>
      <c r="C461" t="s">
        <v>1676</v>
      </c>
      <c r="D461" t="s">
        <v>1677</v>
      </c>
    </row>
    <row r="462" spans="1:4">
      <c r="A462">
        <v>461</v>
      </c>
      <c r="B462" t="s">
        <v>1638</v>
      </c>
      <c r="C462" t="s">
        <v>1678</v>
      </c>
      <c r="D462" t="s">
        <v>1679</v>
      </c>
    </row>
    <row r="463" spans="1:4">
      <c r="A463">
        <v>462</v>
      </c>
      <c r="B463" t="s">
        <v>1638</v>
      </c>
      <c r="C463" t="s">
        <v>1680</v>
      </c>
      <c r="D463" t="s">
        <v>1681</v>
      </c>
    </row>
    <row r="464" spans="1:4">
      <c r="A464">
        <v>463</v>
      </c>
      <c r="B464" t="s">
        <v>1638</v>
      </c>
      <c r="C464" t="s">
        <v>1682</v>
      </c>
      <c r="D464" t="s">
        <v>1683</v>
      </c>
    </row>
    <row r="465" spans="1:4">
      <c r="A465">
        <v>464</v>
      </c>
      <c r="B465" t="s">
        <v>1684</v>
      </c>
      <c r="C465" t="s">
        <v>1686</v>
      </c>
      <c r="D465" t="s">
        <v>1687</v>
      </c>
    </row>
    <row r="466" spans="1:4">
      <c r="A466">
        <v>465</v>
      </c>
      <c r="B466" t="s">
        <v>1684</v>
      </c>
      <c r="C466" t="s">
        <v>1688</v>
      </c>
      <c r="D466" t="s">
        <v>1689</v>
      </c>
    </row>
    <row r="467" spans="1:4">
      <c r="A467">
        <v>466</v>
      </c>
      <c r="B467" t="s">
        <v>1684</v>
      </c>
      <c r="C467" t="s">
        <v>1690</v>
      </c>
      <c r="D467" t="s">
        <v>1691</v>
      </c>
    </row>
    <row r="468" spans="1:4">
      <c r="A468">
        <v>467</v>
      </c>
      <c r="B468" t="s">
        <v>1684</v>
      </c>
      <c r="C468" t="s">
        <v>1692</v>
      </c>
      <c r="D468" t="s">
        <v>1693</v>
      </c>
    </row>
    <row r="469" spans="1:4">
      <c r="A469">
        <v>468</v>
      </c>
      <c r="B469" t="s">
        <v>1684</v>
      </c>
      <c r="C469" t="s">
        <v>1694</v>
      </c>
      <c r="D469" t="s">
        <v>1695</v>
      </c>
    </row>
    <row r="470" spans="1:4">
      <c r="A470">
        <v>469</v>
      </c>
      <c r="B470" t="s">
        <v>1684</v>
      </c>
      <c r="C470" t="s">
        <v>1696</v>
      </c>
      <c r="D470" t="s">
        <v>1697</v>
      </c>
    </row>
    <row r="471" spans="1:4">
      <c r="A471">
        <v>470</v>
      </c>
      <c r="B471" t="s">
        <v>1684</v>
      </c>
      <c r="C471" t="s">
        <v>1684</v>
      </c>
      <c r="D471" t="s">
        <v>1685</v>
      </c>
    </row>
    <row r="472" spans="1:4">
      <c r="A472">
        <v>471</v>
      </c>
      <c r="B472" t="s">
        <v>1684</v>
      </c>
      <c r="C472" t="s">
        <v>1698</v>
      </c>
      <c r="D472" t="s">
        <v>1699</v>
      </c>
    </row>
    <row r="473" spans="1:4">
      <c r="A473">
        <v>472</v>
      </c>
      <c r="B473" t="s">
        <v>1684</v>
      </c>
      <c r="C473" t="s">
        <v>1700</v>
      </c>
      <c r="D473" t="s">
        <v>1701</v>
      </c>
    </row>
    <row r="474" spans="1:4">
      <c r="A474">
        <v>473</v>
      </c>
      <c r="B474" t="s">
        <v>1684</v>
      </c>
      <c r="C474" t="s">
        <v>1702</v>
      </c>
      <c r="D474" t="s">
        <v>1703</v>
      </c>
    </row>
    <row r="475" spans="1:4">
      <c r="A475">
        <v>474</v>
      </c>
      <c r="B475" t="s">
        <v>1684</v>
      </c>
      <c r="C475" t="s">
        <v>1704</v>
      </c>
      <c r="D475" t="s">
        <v>1705</v>
      </c>
    </row>
    <row r="476" spans="1:4">
      <c r="A476">
        <v>475</v>
      </c>
      <c r="B476" t="s">
        <v>1684</v>
      </c>
      <c r="C476" t="s">
        <v>1706</v>
      </c>
      <c r="D476" t="s">
        <v>1707</v>
      </c>
    </row>
    <row r="477" spans="1:4">
      <c r="A477">
        <v>476</v>
      </c>
      <c r="B477" t="s">
        <v>1684</v>
      </c>
      <c r="C477" t="s">
        <v>1708</v>
      </c>
      <c r="D477" t="s">
        <v>1709</v>
      </c>
    </row>
    <row r="478" spans="1:4">
      <c r="A478">
        <v>477</v>
      </c>
      <c r="B478" t="s">
        <v>1684</v>
      </c>
      <c r="C478" t="s">
        <v>1710</v>
      </c>
      <c r="D478" t="s">
        <v>1711</v>
      </c>
    </row>
    <row r="479" spans="1:4">
      <c r="A479">
        <v>478</v>
      </c>
      <c r="B479" t="s">
        <v>1684</v>
      </c>
      <c r="C479" t="s">
        <v>1712</v>
      </c>
      <c r="D479" t="s">
        <v>1713</v>
      </c>
    </row>
    <row r="480" spans="1:4">
      <c r="A480">
        <v>479</v>
      </c>
      <c r="B480" t="s">
        <v>1714</v>
      </c>
      <c r="C480" t="s">
        <v>1716</v>
      </c>
      <c r="D480" t="s">
        <v>1717</v>
      </c>
    </row>
    <row r="481" spans="1:4">
      <c r="A481">
        <v>480</v>
      </c>
      <c r="B481" t="s">
        <v>1714</v>
      </c>
      <c r="C481" t="s">
        <v>1718</v>
      </c>
      <c r="D481" t="s">
        <v>1719</v>
      </c>
    </row>
    <row r="482" spans="1:4">
      <c r="A482">
        <v>481</v>
      </c>
      <c r="B482" t="s">
        <v>1714</v>
      </c>
      <c r="C482" t="s">
        <v>1720</v>
      </c>
      <c r="D482" t="s">
        <v>1721</v>
      </c>
    </row>
    <row r="483" spans="1:4">
      <c r="A483">
        <v>482</v>
      </c>
      <c r="B483" t="s">
        <v>1714</v>
      </c>
      <c r="C483" t="s">
        <v>1722</v>
      </c>
      <c r="D483" t="s">
        <v>1723</v>
      </c>
    </row>
    <row r="484" spans="1:4">
      <c r="A484">
        <v>483</v>
      </c>
      <c r="B484" t="s">
        <v>1714</v>
      </c>
      <c r="C484" t="s">
        <v>1714</v>
      </c>
      <c r="D484" t="s">
        <v>1715</v>
      </c>
    </row>
    <row r="485" spans="1:4">
      <c r="A485">
        <v>484</v>
      </c>
      <c r="B485" t="s">
        <v>1714</v>
      </c>
      <c r="C485" t="s">
        <v>1724</v>
      </c>
      <c r="D485" t="s">
        <v>1725</v>
      </c>
    </row>
    <row r="486" spans="1:4">
      <c r="A486">
        <v>485</v>
      </c>
      <c r="B486" t="s">
        <v>1714</v>
      </c>
      <c r="C486" t="s">
        <v>1726</v>
      </c>
      <c r="D486" t="s">
        <v>1727</v>
      </c>
    </row>
    <row r="487" spans="1:4">
      <c r="A487">
        <v>486</v>
      </c>
      <c r="B487" t="s">
        <v>1714</v>
      </c>
      <c r="C487" t="s">
        <v>1728</v>
      </c>
      <c r="D487" t="s">
        <v>1729</v>
      </c>
    </row>
    <row r="488" spans="1:4">
      <c r="A488">
        <v>487</v>
      </c>
      <c r="B488" t="s">
        <v>1714</v>
      </c>
      <c r="C488" t="s">
        <v>1730</v>
      </c>
      <c r="D488" t="s">
        <v>1731</v>
      </c>
    </row>
    <row r="489" spans="1:4">
      <c r="A489">
        <v>488</v>
      </c>
      <c r="B489" t="s">
        <v>1714</v>
      </c>
      <c r="C489" t="s">
        <v>1732</v>
      </c>
      <c r="D489" t="s">
        <v>1733</v>
      </c>
    </row>
    <row r="490" spans="1:4">
      <c r="A490">
        <v>489</v>
      </c>
      <c r="B490" t="s">
        <v>1714</v>
      </c>
      <c r="C490" t="s">
        <v>1734</v>
      </c>
      <c r="D490" t="s">
        <v>1735</v>
      </c>
    </row>
    <row r="491" spans="1:4">
      <c r="A491">
        <v>490</v>
      </c>
      <c r="B491" t="s">
        <v>1714</v>
      </c>
      <c r="C491" t="s">
        <v>1736</v>
      </c>
      <c r="D491" t="s">
        <v>1737</v>
      </c>
    </row>
    <row r="492" spans="1:4">
      <c r="A492">
        <v>491</v>
      </c>
      <c r="B492" t="s">
        <v>1738</v>
      </c>
      <c r="C492" t="s">
        <v>1740</v>
      </c>
      <c r="D492" t="s">
        <v>1741</v>
      </c>
    </row>
    <row r="493" spans="1:4">
      <c r="A493">
        <v>492</v>
      </c>
      <c r="B493" t="s">
        <v>1738</v>
      </c>
      <c r="C493" t="s">
        <v>1742</v>
      </c>
      <c r="D493" t="s">
        <v>1743</v>
      </c>
    </row>
    <row r="494" spans="1:4">
      <c r="A494">
        <v>493</v>
      </c>
      <c r="B494" t="s">
        <v>1738</v>
      </c>
      <c r="C494" t="s">
        <v>1744</v>
      </c>
      <c r="D494" t="s">
        <v>1745</v>
      </c>
    </row>
    <row r="495" spans="1:4">
      <c r="A495">
        <v>494</v>
      </c>
      <c r="B495" t="s">
        <v>1738</v>
      </c>
      <c r="C495" t="s">
        <v>1746</v>
      </c>
      <c r="D495" t="s">
        <v>1747</v>
      </c>
    </row>
    <row r="496" spans="1:4">
      <c r="A496">
        <v>495</v>
      </c>
      <c r="B496" t="s">
        <v>1738</v>
      </c>
      <c r="C496" t="s">
        <v>1738</v>
      </c>
      <c r="D496" t="s">
        <v>1739</v>
      </c>
    </row>
    <row r="497" spans="1:4">
      <c r="A497">
        <v>496</v>
      </c>
      <c r="B497" t="s">
        <v>1738</v>
      </c>
      <c r="C497" t="s">
        <v>1748</v>
      </c>
      <c r="D497" t="s">
        <v>1749</v>
      </c>
    </row>
    <row r="498" spans="1:4">
      <c r="A498">
        <v>497</v>
      </c>
      <c r="B498" t="s">
        <v>1738</v>
      </c>
      <c r="C498" t="s">
        <v>1750</v>
      </c>
      <c r="D498" t="s">
        <v>1751</v>
      </c>
    </row>
    <row r="499" spans="1:4">
      <c r="A499">
        <v>498</v>
      </c>
      <c r="B499" t="s">
        <v>1738</v>
      </c>
      <c r="C499" t="s">
        <v>1752</v>
      </c>
      <c r="D499" t="s">
        <v>1753</v>
      </c>
    </row>
    <row r="500" spans="1:4">
      <c r="A500">
        <v>499</v>
      </c>
      <c r="B500" t="s">
        <v>1738</v>
      </c>
      <c r="C500" t="s">
        <v>1754</v>
      </c>
      <c r="D500" t="s">
        <v>1755</v>
      </c>
    </row>
    <row r="501" spans="1:4">
      <c r="A501">
        <v>500</v>
      </c>
      <c r="B501" t="s">
        <v>1738</v>
      </c>
      <c r="C501" t="s">
        <v>1756</v>
      </c>
      <c r="D501" t="s">
        <v>1757</v>
      </c>
    </row>
    <row r="502" spans="1:4">
      <c r="A502">
        <v>501</v>
      </c>
      <c r="B502" t="s">
        <v>1738</v>
      </c>
      <c r="C502" t="s">
        <v>1758</v>
      </c>
      <c r="D502" t="s">
        <v>1759</v>
      </c>
    </row>
    <row r="503" spans="1:4">
      <c r="A503">
        <v>502</v>
      </c>
      <c r="B503" t="s">
        <v>1738</v>
      </c>
      <c r="C503" t="s">
        <v>1760</v>
      </c>
      <c r="D503" t="s">
        <v>1761</v>
      </c>
    </row>
    <row r="504" spans="1:4">
      <c r="A504">
        <v>503</v>
      </c>
      <c r="B504" t="s">
        <v>1738</v>
      </c>
      <c r="C504" t="s">
        <v>1762</v>
      </c>
      <c r="D504" t="s">
        <v>1763</v>
      </c>
    </row>
    <row r="505" spans="1:4">
      <c r="A505">
        <v>504</v>
      </c>
      <c r="B505" t="s">
        <v>1738</v>
      </c>
      <c r="C505" t="s">
        <v>1764</v>
      </c>
      <c r="D505" t="s">
        <v>1765</v>
      </c>
    </row>
    <row r="506" spans="1:4">
      <c r="A506">
        <v>505</v>
      </c>
      <c r="B506" t="s">
        <v>1738</v>
      </c>
      <c r="C506" t="s">
        <v>1766</v>
      </c>
      <c r="D506" t="s">
        <v>1767</v>
      </c>
    </row>
    <row r="507" spans="1:4">
      <c r="A507">
        <v>506</v>
      </c>
      <c r="B507" t="s">
        <v>1738</v>
      </c>
      <c r="C507" t="s">
        <v>1768</v>
      </c>
      <c r="D507" t="s">
        <v>1769</v>
      </c>
    </row>
    <row r="508" spans="1:4">
      <c r="A508">
        <v>507</v>
      </c>
      <c r="B508" t="s">
        <v>1738</v>
      </c>
      <c r="C508" t="s">
        <v>1770</v>
      </c>
      <c r="D508" t="s">
        <v>1771</v>
      </c>
    </row>
    <row r="509" spans="1:4">
      <c r="A509">
        <v>508</v>
      </c>
      <c r="B509" t="s">
        <v>1738</v>
      </c>
      <c r="C509" t="s">
        <v>1772</v>
      </c>
      <c r="D509" t="s">
        <v>1773</v>
      </c>
    </row>
    <row r="510" spans="1:4">
      <c r="A510">
        <v>509</v>
      </c>
      <c r="B510" t="s">
        <v>1774</v>
      </c>
      <c r="C510" t="s">
        <v>1776</v>
      </c>
      <c r="D510" t="s">
        <v>1777</v>
      </c>
    </row>
    <row r="511" spans="1:4">
      <c r="A511">
        <v>510</v>
      </c>
      <c r="B511" t="s">
        <v>1774</v>
      </c>
      <c r="C511" t="s">
        <v>1778</v>
      </c>
      <c r="D511" t="s">
        <v>1779</v>
      </c>
    </row>
    <row r="512" spans="1:4">
      <c r="A512">
        <v>511</v>
      </c>
      <c r="B512" t="s">
        <v>1774</v>
      </c>
      <c r="C512" t="s">
        <v>1780</v>
      </c>
      <c r="D512" t="s">
        <v>1781</v>
      </c>
    </row>
    <row r="513" spans="1:4">
      <c r="A513">
        <v>512</v>
      </c>
      <c r="B513" t="s">
        <v>1774</v>
      </c>
      <c r="C513" t="s">
        <v>1782</v>
      </c>
      <c r="D513" t="s">
        <v>1783</v>
      </c>
    </row>
    <row r="514" spans="1:4">
      <c r="A514">
        <v>513</v>
      </c>
      <c r="B514" t="s">
        <v>1774</v>
      </c>
      <c r="C514" t="s">
        <v>1784</v>
      </c>
      <c r="D514" t="s">
        <v>1785</v>
      </c>
    </row>
    <row r="515" spans="1:4">
      <c r="A515">
        <v>514</v>
      </c>
      <c r="B515" t="s">
        <v>1774</v>
      </c>
      <c r="C515" t="s">
        <v>1786</v>
      </c>
      <c r="D515" t="s">
        <v>1787</v>
      </c>
    </row>
    <row r="516" spans="1:4">
      <c r="A516">
        <v>515</v>
      </c>
      <c r="B516" t="s">
        <v>1774</v>
      </c>
      <c r="C516" t="s">
        <v>1774</v>
      </c>
      <c r="D516" t="s">
        <v>1775</v>
      </c>
    </row>
    <row r="517" spans="1:4">
      <c r="A517">
        <v>516</v>
      </c>
      <c r="B517" t="s">
        <v>1774</v>
      </c>
      <c r="C517" t="s">
        <v>1788</v>
      </c>
      <c r="D517" t="s">
        <v>1789</v>
      </c>
    </row>
    <row r="518" spans="1:4">
      <c r="A518">
        <v>517</v>
      </c>
      <c r="B518" t="s">
        <v>1774</v>
      </c>
      <c r="C518" t="s">
        <v>1155</v>
      </c>
      <c r="D518" t="s">
        <v>1790</v>
      </c>
    </row>
    <row r="519" spans="1:4">
      <c r="A519">
        <v>518</v>
      </c>
      <c r="B519" t="s">
        <v>1774</v>
      </c>
      <c r="C519" t="s">
        <v>1791</v>
      </c>
      <c r="D519" t="s">
        <v>1792</v>
      </c>
    </row>
    <row r="520" spans="1:4">
      <c r="A520">
        <v>519</v>
      </c>
      <c r="B520" t="s">
        <v>1774</v>
      </c>
      <c r="C520" t="s">
        <v>1764</v>
      </c>
      <c r="D520" t="s">
        <v>1793</v>
      </c>
    </row>
    <row r="521" spans="1:4">
      <c r="A521">
        <v>520</v>
      </c>
      <c r="B521" t="s">
        <v>1774</v>
      </c>
      <c r="C521" t="s">
        <v>1794</v>
      </c>
      <c r="D521" t="s">
        <v>1795</v>
      </c>
    </row>
    <row r="522" spans="1:4">
      <c r="A522">
        <v>521</v>
      </c>
      <c r="B522" t="s">
        <v>1774</v>
      </c>
      <c r="C522" t="s">
        <v>1796</v>
      </c>
      <c r="D522" t="s">
        <v>1797</v>
      </c>
    </row>
    <row r="523" spans="1:4">
      <c r="A523">
        <v>522</v>
      </c>
      <c r="B523" t="s">
        <v>1774</v>
      </c>
      <c r="C523" t="s">
        <v>1798</v>
      </c>
      <c r="D523" t="s">
        <v>1799</v>
      </c>
    </row>
    <row r="524" spans="1:4">
      <c r="A524">
        <v>523</v>
      </c>
      <c r="B524" t="s">
        <v>1774</v>
      </c>
      <c r="C524" t="s">
        <v>1800</v>
      </c>
      <c r="D524" t="s">
        <v>1801</v>
      </c>
    </row>
    <row r="525" spans="1:4">
      <c r="A525">
        <v>524</v>
      </c>
      <c r="B525" t="s">
        <v>1774</v>
      </c>
      <c r="C525" t="s">
        <v>1802</v>
      </c>
      <c r="D525" t="s">
        <v>1803</v>
      </c>
    </row>
    <row r="526" spans="1:4">
      <c r="A526">
        <v>525</v>
      </c>
      <c r="B526" t="s">
        <v>1774</v>
      </c>
      <c r="C526" t="s">
        <v>1804</v>
      </c>
      <c r="D526" t="s">
        <v>1805</v>
      </c>
    </row>
    <row r="527" spans="1:4">
      <c r="A527">
        <v>526</v>
      </c>
      <c r="B527" t="s">
        <v>1806</v>
      </c>
      <c r="C527" t="s">
        <v>1808</v>
      </c>
      <c r="D527" t="s">
        <v>1809</v>
      </c>
    </row>
    <row r="528" spans="1:4">
      <c r="A528">
        <v>527</v>
      </c>
      <c r="B528" t="s">
        <v>1806</v>
      </c>
      <c r="C528" t="s">
        <v>1296</v>
      </c>
      <c r="D528" t="s">
        <v>1810</v>
      </c>
    </row>
    <row r="529" spans="1:4">
      <c r="A529">
        <v>528</v>
      </c>
      <c r="B529" t="s">
        <v>1806</v>
      </c>
      <c r="C529" t="s">
        <v>1811</v>
      </c>
      <c r="D529" t="s">
        <v>1812</v>
      </c>
    </row>
    <row r="530" spans="1:4">
      <c r="A530">
        <v>529</v>
      </c>
      <c r="B530" t="s">
        <v>1806</v>
      </c>
      <c r="C530" t="s">
        <v>1813</v>
      </c>
      <c r="D530" t="s">
        <v>1814</v>
      </c>
    </row>
    <row r="531" spans="1:4">
      <c r="A531">
        <v>530</v>
      </c>
      <c r="B531" t="s">
        <v>1806</v>
      </c>
      <c r="C531" t="s">
        <v>1815</v>
      </c>
      <c r="D531" t="s">
        <v>1816</v>
      </c>
    </row>
    <row r="532" spans="1:4">
      <c r="A532">
        <v>531</v>
      </c>
      <c r="B532" t="s">
        <v>1806</v>
      </c>
      <c r="C532" t="s">
        <v>822</v>
      </c>
      <c r="D532" t="s">
        <v>1817</v>
      </c>
    </row>
    <row r="533" spans="1:4">
      <c r="A533">
        <v>532</v>
      </c>
      <c r="B533" t="s">
        <v>1806</v>
      </c>
      <c r="C533" t="s">
        <v>1818</v>
      </c>
      <c r="D533" t="s">
        <v>1819</v>
      </c>
    </row>
    <row r="534" spans="1:4">
      <c r="A534">
        <v>533</v>
      </c>
      <c r="B534" t="s">
        <v>1806</v>
      </c>
      <c r="C534" t="s">
        <v>1806</v>
      </c>
      <c r="D534" t="s">
        <v>1807</v>
      </c>
    </row>
    <row r="535" spans="1:4">
      <c r="A535">
        <v>534</v>
      </c>
      <c r="B535" t="s">
        <v>1806</v>
      </c>
      <c r="C535" t="s">
        <v>1820</v>
      </c>
      <c r="D535" t="s">
        <v>1821</v>
      </c>
    </row>
    <row r="536" spans="1:4">
      <c r="A536">
        <v>535</v>
      </c>
      <c r="B536" t="s">
        <v>1806</v>
      </c>
      <c r="C536" t="s">
        <v>1822</v>
      </c>
      <c r="D536" t="s">
        <v>1823</v>
      </c>
    </row>
    <row r="537" spans="1:4">
      <c r="A537">
        <v>536</v>
      </c>
      <c r="B537" t="s">
        <v>1824</v>
      </c>
      <c r="C537" t="s">
        <v>1826</v>
      </c>
      <c r="D537" t="s">
        <v>1827</v>
      </c>
    </row>
    <row r="538" spans="1:4">
      <c r="A538">
        <v>537</v>
      </c>
      <c r="B538" t="s">
        <v>1824</v>
      </c>
      <c r="C538" t="s">
        <v>1828</v>
      </c>
      <c r="D538" t="s">
        <v>1829</v>
      </c>
    </row>
    <row r="539" spans="1:4">
      <c r="A539">
        <v>538</v>
      </c>
      <c r="B539" t="s">
        <v>1824</v>
      </c>
      <c r="C539" t="s">
        <v>1824</v>
      </c>
      <c r="D539" t="s">
        <v>1825</v>
      </c>
    </row>
    <row r="540" spans="1:4">
      <c r="A540">
        <v>539</v>
      </c>
      <c r="B540" t="s">
        <v>1824</v>
      </c>
      <c r="C540" t="s">
        <v>1830</v>
      </c>
      <c r="D540" t="s">
        <v>1831</v>
      </c>
    </row>
    <row r="541" spans="1:4">
      <c r="A541">
        <v>540</v>
      </c>
      <c r="B541" t="s">
        <v>1824</v>
      </c>
      <c r="C541" t="s">
        <v>1832</v>
      </c>
      <c r="D541" t="s">
        <v>1833</v>
      </c>
    </row>
    <row r="542" spans="1:4">
      <c r="A542">
        <v>541</v>
      </c>
      <c r="B542" t="s">
        <v>1824</v>
      </c>
      <c r="C542" t="s">
        <v>1834</v>
      </c>
      <c r="D542" t="s">
        <v>1835</v>
      </c>
    </row>
    <row r="543" spans="1:4">
      <c r="A543">
        <v>542</v>
      </c>
      <c r="B543" t="s">
        <v>1824</v>
      </c>
      <c r="C543" t="s">
        <v>1836</v>
      </c>
      <c r="D543" t="s">
        <v>1837</v>
      </c>
    </row>
    <row r="544" spans="1:4">
      <c r="A544">
        <v>543</v>
      </c>
      <c r="B544" t="s">
        <v>1824</v>
      </c>
      <c r="C544" t="s">
        <v>1838</v>
      </c>
      <c r="D544" t="s">
        <v>1839</v>
      </c>
    </row>
    <row r="545" spans="1:4">
      <c r="A545">
        <v>544</v>
      </c>
      <c r="B545" t="s">
        <v>1824</v>
      </c>
      <c r="C545" t="s">
        <v>1840</v>
      </c>
      <c r="D545" t="s">
        <v>1841</v>
      </c>
    </row>
    <row r="546" spans="1:4">
      <c r="A546">
        <v>545</v>
      </c>
      <c r="B546" t="s">
        <v>1824</v>
      </c>
      <c r="C546" t="s">
        <v>1842</v>
      </c>
      <c r="D546" t="s">
        <v>1843</v>
      </c>
    </row>
    <row r="547" spans="1:4">
      <c r="A547">
        <v>546</v>
      </c>
      <c r="B547" t="s">
        <v>1824</v>
      </c>
      <c r="C547" t="s">
        <v>1844</v>
      </c>
      <c r="D547" t="s">
        <v>1845</v>
      </c>
    </row>
    <row r="548" spans="1:4">
      <c r="A548">
        <v>547</v>
      </c>
      <c r="B548" t="s">
        <v>1824</v>
      </c>
      <c r="C548" t="s">
        <v>1846</v>
      </c>
      <c r="D548" t="s">
        <v>1847</v>
      </c>
    </row>
    <row r="549" spans="1:4">
      <c r="A549">
        <v>548</v>
      </c>
      <c r="B549" t="s">
        <v>1824</v>
      </c>
      <c r="C549" t="s">
        <v>1848</v>
      </c>
      <c r="D549" t="s">
        <v>1849</v>
      </c>
    </row>
    <row r="550" spans="1:4">
      <c r="A550">
        <v>549</v>
      </c>
      <c r="B550" t="s">
        <v>1824</v>
      </c>
      <c r="C550" t="s">
        <v>1850</v>
      </c>
      <c r="D550" t="s">
        <v>1851</v>
      </c>
    </row>
    <row r="551" spans="1:4">
      <c r="A551">
        <v>550</v>
      </c>
      <c r="B551" t="s">
        <v>1824</v>
      </c>
      <c r="C551" t="s">
        <v>1852</v>
      </c>
      <c r="D551" t="s">
        <v>1853</v>
      </c>
    </row>
    <row r="552" spans="1:4">
      <c r="A552">
        <v>551</v>
      </c>
      <c r="B552" t="s">
        <v>1854</v>
      </c>
      <c r="C552" t="s">
        <v>1856</v>
      </c>
      <c r="D552" t="s">
        <v>1857</v>
      </c>
    </row>
    <row r="553" spans="1:4">
      <c r="A553">
        <v>552</v>
      </c>
      <c r="B553" t="s">
        <v>1854</v>
      </c>
      <c r="C553" t="s">
        <v>1858</v>
      </c>
      <c r="D553" t="s">
        <v>1859</v>
      </c>
    </row>
    <row r="554" spans="1:4">
      <c r="A554">
        <v>553</v>
      </c>
      <c r="B554" t="s">
        <v>1854</v>
      </c>
      <c r="C554" t="s">
        <v>822</v>
      </c>
      <c r="D554" t="s">
        <v>1860</v>
      </c>
    </row>
    <row r="555" spans="1:4">
      <c r="A555">
        <v>554</v>
      </c>
      <c r="B555" t="s">
        <v>1854</v>
      </c>
      <c r="C555" t="s">
        <v>1861</v>
      </c>
      <c r="D555" t="s">
        <v>1862</v>
      </c>
    </row>
    <row r="556" spans="1:4">
      <c r="A556">
        <v>555</v>
      </c>
      <c r="B556" t="s">
        <v>1854</v>
      </c>
      <c r="C556" t="s">
        <v>1863</v>
      </c>
      <c r="D556" t="s">
        <v>1864</v>
      </c>
    </row>
    <row r="557" spans="1:4">
      <c r="A557">
        <v>556</v>
      </c>
      <c r="B557" t="s">
        <v>1854</v>
      </c>
      <c r="C557" t="s">
        <v>1865</v>
      </c>
      <c r="D557" t="s">
        <v>1866</v>
      </c>
    </row>
    <row r="558" spans="1:4">
      <c r="A558">
        <v>557</v>
      </c>
      <c r="B558" t="s">
        <v>1854</v>
      </c>
      <c r="C558" t="s">
        <v>1854</v>
      </c>
      <c r="D558" t="s">
        <v>1855</v>
      </c>
    </row>
    <row r="559" spans="1:4">
      <c r="A559">
        <v>558</v>
      </c>
      <c r="B559" t="s">
        <v>1854</v>
      </c>
      <c r="C559" t="s">
        <v>1867</v>
      </c>
      <c r="D559" t="s">
        <v>1868</v>
      </c>
    </row>
    <row r="560" spans="1:4">
      <c r="A560">
        <v>559</v>
      </c>
      <c r="B560" t="s">
        <v>1854</v>
      </c>
      <c r="C560" t="s">
        <v>1869</v>
      </c>
      <c r="D560" t="s">
        <v>1870</v>
      </c>
    </row>
    <row r="561" spans="1:4">
      <c r="A561">
        <v>560</v>
      </c>
      <c r="B561" t="s">
        <v>1854</v>
      </c>
      <c r="C561" t="s">
        <v>1391</v>
      </c>
      <c r="D561" t="s">
        <v>1871</v>
      </c>
    </row>
    <row r="562" spans="1:4">
      <c r="A562">
        <v>561</v>
      </c>
      <c r="B562" t="s">
        <v>1854</v>
      </c>
      <c r="C562" t="s">
        <v>1872</v>
      </c>
      <c r="D562" t="s">
        <v>1873</v>
      </c>
    </row>
    <row r="563" spans="1:4">
      <c r="A563">
        <v>562</v>
      </c>
      <c r="B563" t="s">
        <v>1854</v>
      </c>
      <c r="C563" t="s">
        <v>1560</v>
      </c>
      <c r="D563" t="s">
        <v>1874</v>
      </c>
    </row>
    <row r="564" spans="1:4">
      <c r="A564">
        <v>563</v>
      </c>
      <c r="B564" t="s">
        <v>1854</v>
      </c>
      <c r="C564" t="s">
        <v>1875</v>
      </c>
      <c r="D564" t="s">
        <v>1876</v>
      </c>
    </row>
    <row r="565" spans="1:4">
      <c r="A565">
        <v>564</v>
      </c>
      <c r="B565" t="s">
        <v>1854</v>
      </c>
      <c r="C565" t="s">
        <v>1877</v>
      </c>
      <c r="D565" t="s">
        <v>1878</v>
      </c>
    </row>
    <row r="566" spans="1:4">
      <c r="A566">
        <v>565</v>
      </c>
      <c r="B566" t="s">
        <v>1854</v>
      </c>
      <c r="C566" t="s">
        <v>1879</v>
      </c>
      <c r="D566" t="s">
        <v>1880</v>
      </c>
    </row>
    <row r="567" spans="1:4">
      <c r="A567">
        <v>566</v>
      </c>
      <c r="B567" t="s">
        <v>1854</v>
      </c>
      <c r="C567" t="s">
        <v>1881</v>
      </c>
      <c r="D567" t="s">
        <v>1882</v>
      </c>
    </row>
    <row r="568" spans="1:4">
      <c r="A568">
        <v>567</v>
      </c>
      <c r="B568" t="s">
        <v>1854</v>
      </c>
      <c r="C568" t="s">
        <v>1883</v>
      </c>
      <c r="D568" t="s">
        <v>1884</v>
      </c>
    </row>
    <row r="569" spans="1:4">
      <c r="A569">
        <v>568</v>
      </c>
      <c r="B569" t="s">
        <v>1854</v>
      </c>
      <c r="C569" t="s">
        <v>1885</v>
      </c>
      <c r="D569" t="s">
        <v>1886</v>
      </c>
    </row>
    <row r="570" spans="1:4">
      <c r="A570">
        <v>569</v>
      </c>
      <c r="B570" t="s">
        <v>1854</v>
      </c>
      <c r="C570" t="s">
        <v>1594</v>
      </c>
      <c r="D570" t="s">
        <v>1887</v>
      </c>
    </row>
    <row r="571" spans="1:4">
      <c r="A571">
        <v>570</v>
      </c>
      <c r="B571" t="s">
        <v>1854</v>
      </c>
      <c r="C571" t="s">
        <v>1888</v>
      </c>
      <c r="D571" t="s">
        <v>1889</v>
      </c>
    </row>
    <row r="572" spans="1:4">
      <c r="A572">
        <v>571</v>
      </c>
      <c r="B572" t="s">
        <v>1854</v>
      </c>
      <c r="C572" t="s">
        <v>1890</v>
      </c>
      <c r="D572" t="s">
        <v>1891</v>
      </c>
    </row>
    <row r="573" spans="1:4">
      <c r="A573">
        <v>572</v>
      </c>
      <c r="B573" t="s">
        <v>1892</v>
      </c>
      <c r="C573" t="s">
        <v>1894</v>
      </c>
      <c r="D573" t="s">
        <v>1895</v>
      </c>
    </row>
    <row r="574" spans="1:4">
      <c r="A574">
        <v>573</v>
      </c>
      <c r="B574" t="s">
        <v>1892</v>
      </c>
      <c r="C574" t="s">
        <v>1896</v>
      </c>
      <c r="D574" t="s">
        <v>1897</v>
      </c>
    </row>
    <row r="575" spans="1:4">
      <c r="A575">
        <v>574</v>
      </c>
      <c r="B575" t="s">
        <v>1892</v>
      </c>
      <c r="C575" t="s">
        <v>1898</v>
      </c>
      <c r="D575" t="s">
        <v>1899</v>
      </c>
    </row>
    <row r="576" spans="1:4">
      <c r="A576">
        <v>575</v>
      </c>
      <c r="B576" t="s">
        <v>1892</v>
      </c>
      <c r="C576" t="s">
        <v>1900</v>
      </c>
      <c r="D576" t="s">
        <v>1901</v>
      </c>
    </row>
    <row r="577" spans="1:4">
      <c r="A577">
        <v>576</v>
      </c>
      <c r="B577" t="s">
        <v>1892</v>
      </c>
      <c r="C577" t="s">
        <v>1892</v>
      </c>
      <c r="D577" t="s">
        <v>1893</v>
      </c>
    </row>
    <row r="578" spans="1:4">
      <c r="A578">
        <v>577</v>
      </c>
      <c r="B578" t="s">
        <v>1892</v>
      </c>
      <c r="C578" t="s">
        <v>1902</v>
      </c>
      <c r="D578" t="s">
        <v>1903</v>
      </c>
    </row>
    <row r="579" spans="1:4">
      <c r="A579">
        <v>578</v>
      </c>
      <c r="B579" t="s">
        <v>1892</v>
      </c>
      <c r="C579" t="s">
        <v>1904</v>
      </c>
      <c r="D579" t="s">
        <v>1905</v>
      </c>
    </row>
    <row r="580" spans="1:4">
      <c r="A580">
        <v>579</v>
      </c>
      <c r="B580" t="s">
        <v>1892</v>
      </c>
      <c r="C580" t="s">
        <v>1906</v>
      </c>
      <c r="D580" t="s">
        <v>1907</v>
      </c>
    </row>
    <row r="581" spans="1:4">
      <c r="A581">
        <v>580</v>
      </c>
      <c r="B581" t="s">
        <v>1892</v>
      </c>
      <c r="C581" t="s">
        <v>1908</v>
      </c>
      <c r="D581" t="s">
        <v>1909</v>
      </c>
    </row>
    <row r="582" spans="1:4">
      <c r="A582">
        <v>581</v>
      </c>
      <c r="B582" t="s">
        <v>1892</v>
      </c>
      <c r="C582" t="s">
        <v>1910</v>
      </c>
      <c r="D582" t="s">
        <v>1911</v>
      </c>
    </row>
    <row r="583" spans="1:4">
      <c r="A583">
        <v>582</v>
      </c>
      <c r="B583" t="s">
        <v>1892</v>
      </c>
      <c r="C583" t="s">
        <v>1912</v>
      </c>
      <c r="D583" t="s">
        <v>1913</v>
      </c>
    </row>
    <row r="584" spans="1:4">
      <c r="A584">
        <v>583</v>
      </c>
      <c r="B584" t="s">
        <v>1892</v>
      </c>
      <c r="C584" t="s">
        <v>1914</v>
      </c>
      <c r="D584" t="s">
        <v>1915</v>
      </c>
    </row>
    <row r="585" spans="1:4">
      <c r="A585">
        <v>584</v>
      </c>
      <c r="B585" t="s">
        <v>1892</v>
      </c>
      <c r="C585" t="s">
        <v>1916</v>
      </c>
      <c r="D585" t="s">
        <v>1917</v>
      </c>
    </row>
    <row r="586" spans="1:4">
      <c r="A586">
        <v>585</v>
      </c>
      <c r="B586" t="s">
        <v>1918</v>
      </c>
      <c r="C586" t="s">
        <v>1920</v>
      </c>
      <c r="D586" t="s">
        <v>1921</v>
      </c>
    </row>
    <row r="587" spans="1:4">
      <c r="A587">
        <v>586</v>
      </c>
      <c r="B587" t="s">
        <v>1918</v>
      </c>
      <c r="C587" t="s">
        <v>1922</v>
      </c>
      <c r="D587" t="s">
        <v>1923</v>
      </c>
    </row>
    <row r="588" spans="1:4">
      <c r="A588">
        <v>587</v>
      </c>
      <c r="B588" t="s">
        <v>1918</v>
      </c>
      <c r="C588" t="s">
        <v>1924</v>
      </c>
      <c r="D588" t="s">
        <v>1925</v>
      </c>
    </row>
    <row r="589" spans="1:4">
      <c r="A589">
        <v>588</v>
      </c>
      <c r="B589" t="s">
        <v>1918</v>
      </c>
      <c r="C589" t="s">
        <v>1926</v>
      </c>
      <c r="D589" t="s">
        <v>1927</v>
      </c>
    </row>
    <row r="590" spans="1:4">
      <c r="A590">
        <v>589</v>
      </c>
      <c r="B590" t="s">
        <v>1918</v>
      </c>
      <c r="C590" t="s">
        <v>1928</v>
      </c>
      <c r="D590" t="s">
        <v>1929</v>
      </c>
    </row>
    <row r="591" spans="1:4">
      <c r="A591">
        <v>590</v>
      </c>
      <c r="B591" t="s">
        <v>1918</v>
      </c>
      <c r="C591" t="s">
        <v>1918</v>
      </c>
      <c r="D591" t="s">
        <v>1919</v>
      </c>
    </row>
    <row r="592" spans="1:4">
      <c r="A592">
        <v>591</v>
      </c>
      <c r="B592" t="s">
        <v>1918</v>
      </c>
      <c r="C592" t="s">
        <v>1930</v>
      </c>
      <c r="D592" t="s">
        <v>1931</v>
      </c>
    </row>
    <row r="593" spans="1:4">
      <c r="A593">
        <v>592</v>
      </c>
      <c r="B593" t="s">
        <v>1918</v>
      </c>
      <c r="C593" t="s">
        <v>1932</v>
      </c>
      <c r="D593" t="s">
        <v>1933</v>
      </c>
    </row>
    <row r="594" spans="1:4">
      <c r="A594">
        <v>593</v>
      </c>
      <c r="B594" t="s">
        <v>1918</v>
      </c>
      <c r="C594" t="s">
        <v>1934</v>
      </c>
      <c r="D594" t="s">
        <v>1935</v>
      </c>
    </row>
    <row r="595" spans="1:4">
      <c r="A595">
        <v>594</v>
      </c>
      <c r="B595" t="s">
        <v>1918</v>
      </c>
      <c r="C595" t="s">
        <v>1936</v>
      </c>
      <c r="D595" t="s">
        <v>1937</v>
      </c>
    </row>
    <row r="596" spans="1:4">
      <c r="A596">
        <v>595</v>
      </c>
      <c r="B596" t="s">
        <v>1918</v>
      </c>
      <c r="C596" t="s">
        <v>1938</v>
      </c>
      <c r="D596" t="s">
        <v>1939</v>
      </c>
    </row>
    <row r="597" spans="1:4">
      <c r="A597">
        <v>596</v>
      </c>
      <c r="B597" t="s">
        <v>1918</v>
      </c>
      <c r="C597" t="s">
        <v>1940</v>
      </c>
      <c r="D597" t="s">
        <v>1941</v>
      </c>
    </row>
    <row r="598" spans="1:4">
      <c r="A598">
        <v>597</v>
      </c>
      <c r="B598" t="s">
        <v>1918</v>
      </c>
      <c r="C598" t="s">
        <v>1942</v>
      </c>
      <c r="D598" t="s">
        <v>1943</v>
      </c>
    </row>
    <row r="599" spans="1:4">
      <c r="A599">
        <v>598</v>
      </c>
      <c r="B599" t="s">
        <v>1944</v>
      </c>
      <c r="C599" t="s">
        <v>1946</v>
      </c>
      <c r="D599" t="s">
        <v>1947</v>
      </c>
    </row>
    <row r="600" spans="1:4">
      <c r="A600">
        <v>599</v>
      </c>
      <c r="B600" t="s">
        <v>1944</v>
      </c>
      <c r="C600" t="s">
        <v>1948</v>
      </c>
      <c r="D600" t="s">
        <v>1949</v>
      </c>
    </row>
    <row r="601" spans="1:4">
      <c r="A601">
        <v>600</v>
      </c>
      <c r="B601" t="s">
        <v>1944</v>
      </c>
      <c r="C601" t="s">
        <v>1950</v>
      </c>
      <c r="D601" t="s">
        <v>1951</v>
      </c>
    </row>
    <row r="602" spans="1:4">
      <c r="A602">
        <v>601</v>
      </c>
      <c r="B602" t="s">
        <v>1944</v>
      </c>
      <c r="C602" t="s">
        <v>1952</v>
      </c>
      <c r="D602" t="s">
        <v>1953</v>
      </c>
    </row>
    <row r="603" spans="1:4">
      <c r="A603">
        <v>602</v>
      </c>
      <c r="B603" t="s">
        <v>1944</v>
      </c>
      <c r="C603" t="s">
        <v>1954</v>
      </c>
      <c r="D603" t="s">
        <v>1955</v>
      </c>
    </row>
    <row r="604" spans="1:4">
      <c r="A604">
        <v>603</v>
      </c>
      <c r="B604" t="s">
        <v>1944</v>
      </c>
      <c r="C604" t="s">
        <v>1956</v>
      </c>
      <c r="D604" t="s">
        <v>1957</v>
      </c>
    </row>
    <row r="605" spans="1:4">
      <c r="A605">
        <v>604</v>
      </c>
      <c r="B605" t="s">
        <v>1944</v>
      </c>
      <c r="C605" t="s">
        <v>1958</v>
      </c>
      <c r="D605" t="s">
        <v>1959</v>
      </c>
    </row>
    <row r="606" spans="1:4">
      <c r="A606">
        <v>605</v>
      </c>
      <c r="B606" t="s">
        <v>1944</v>
      </c>
      <c r="C606" t="s">
        <v>1960</v>
      </c>
      <c r="D606" t="s">
        <v>1961</v>
      </c>
    </row>
    <row r="607" spans="1:4">
      <c r="A607">
        <v>606</v>
      </c>
      <c r="B607" t="s">
        <v>1944</v>
      </c>
      <c r="C607" t="s">
        <v>1962</v>
      </c>
      <c r="D607" t="s">
        <v>1963</v>
      </c>
    </row>
    <row r="608" spans="1:4">
      <c r="A608">
        <v>607</v>
      </c>
      <c r="B608" t="s">
        <v>1944</v>
      </c>
      <c r="C608" t="s">
        <v>1964</v>
      </c>
      <c r="D608" t="s">
        <v>1965</v>
      </c>
    </row>
    <row r="609" spans="1:4">
      <c r="A609">
        <v>608</v>
      </c>
      <c r="B609" t="s">
        <v>1944</v>
      </c>
      <c r="C609" t="s">
        <v>1944</v>
      </c>
      <c r="D609" t="s">
        <v>1945</v>
      </c>
    </row>
    <row r="610" spans="1:4">
      <c r="A610">
        <v>609</v>
      </c>
      <c r="B610" t="s">
        <v>1944</v>
      </c>
      <c r="C610" t="s">
        <v>1966</v>
      </c>
      <c r="D610" t="s">
        <v>1967</v>
      </c>
    </row>
    <row r="611" spans="1:4">
      <c r="A611">
        <v>610</v>
      </c>
      <c r="B611" t="s">
        <v>1944</v>
      </c>
      <c r="C611" t="s">
        <v>1968</v>
      </c>
      <c r="D611" t="s">
        <v>1969</v>
      </c>
    </row>
    <row r="612" spans="1:4">
      <c r="A612">
        <v>611</v>
      </c>
      <c r="B612" t="s">
        <v>1944</v>
      </c>
      <c r="C612" t="s">
        <v>1970</v>
      </c>
      <c r="D612" t="s">
        <v>1971</v>
      </c>
    </row>
    <row r="613" spans="1:4">
      <c r="A613">
        <v>612</v>
      </c>
      <c r="B613" t="s">
        <v>1944</v>
      </c>
      <c r="C613" t="s">
        <v>1972</v>
      </c>
      <c r="D613" t="s">
        <v>1973</v>
      </c>
    </row>
    <row r="614" spans="1:4">
      <c r="A614">
        <v>613</v>
      </c>
      <c r="B614" t="s">
        <v>1944</v>
      </c>
      <c r="C614" t="s">
        <v>1248</v>
      </c>
      <c r="D614" t="s">
        <v>1974</v>
      </c>
    </row>
    <row r="615" spans="1:4">
      <c r="A615">
        <v>614</v>
      </c>
      <c r="B615" t="s">
        <v>1944</v>
      </c>
      <c r="C615" t="s">
        <v>1975</v>
      </c>
      <c r="D615" t="s">
        <v>1976</v>
      </c>
    </row>
    <row r="616" spans="1:4">
      <c r="A616">
        <v>615</v>
      </c>
      <c r="B616" t="s">
        <v>1944</v>
      </c>
      <c r="C616" t="s">
        <v>1977</v>
      </c>
      <c r="D616" t="s">
        <v>1978</v>
      </c>
    </row>
    <row r="617" spans="1:4">
      <c r="A617">
        <v>616</v>
      </c>
      <c r="B617" t="s">
        <v>1979</v>
      </c>
      <c r="C617" t="s">
        <v>1981</v>
      </c>
      <c r="D617" t="s">
        <v>1982</v>
      </c>
    </row>
    <row r="618" spans="1:4">
      <c r="A618">
        <v>617</v>
      </c>
      <c r="B618" t="s">
        <v>1979</v>
      </c>
      <c r="C618" t="s">
        <v>1983</v>
      </c>
      <c r="D618" t="s">
        <v>1984</v>
      </c>
    </row>
    <row r="619" spans="1:4">
      <c r="A619">
        <v>618</v>
      </c>
      <c r="B619" t="s">
        <v>1979</v>
      </c>
      <c r="C619" t="s">
        <v>1985</v>
      </c>
      <c r="D619" t="s">
        <v>1986</v>
      </c>
    </row>
    <row r="620" spans="1:4">
      <c r="A620">
        <v>619</v>
      </c>
      <c r="B620" t="s">
        <v>1979</v>
      </c>
      <c r="C620" t="s">
        <v>1987</v>
      </c>
      <c r="D620" t="s">
        <v>1988</v>
      </c>
    </row>
    <row r="621" spans="1:4">
      <c r="A621">
        <v>620</v>
      </c>
      <c r="B621" t="s">
        <v>1979</v>
      </c>
      <c r="C621" t="s">
        <v>1989</v>
      </c>
      <c r="D621" t="s">
        <v>1990</v>
      </c>
    </row>
    <row r="622" spans="1:4">
      <c r="A622">
        <v>621</v>
      </c>
      <c r="B622" t="s">
        <v>1979</v>
      </c>
      <c r="C622" t="s">
        <v>1991</v>
      </c>
      <c r="D622" t="s">
        <v>1992</v>
      </c>
    </row>
    <row r="623" spans="1:4">
      <c r="A623">
        <v>622</v>
      </c>
      <c r="B623" t="s">
        <v>1979</v>
      </c>
      <c r="C623" t="s">
        <v>1993</v>
      </c>
      <c r="D623" t="s">
        <v>1994</v>
      </c>
    </row>
    <row r="624" spans="1:4">
      <c r="A624">
        <v>623</v>
      </c>
      <c r="B624" t="s">
        <v>1979</v>
      </c>
      <c r="C624" t="s">
        <v>1995</v>
      </c>
      <c r="D624" t="s">
        <v>1996</v>
      </c>
    </row>
    <row r="625" spans="1:4">
      <c r="A625">
        <v>624</v>
      </c>
      <c r="B625" t="s">
        <v>1979</v>
      </c>
      <c r="C625" t="s">
        <v>1979</v>
      </c>
      <c r="D625" t="s">
        <v>1980</v>
      </c>
    </row>
    <row r="626" spans="1:4">
      <c r="A626">
        <v>625</v>
      </c>
      <c r="B626" t="s">
        <v>1979</v>
      </c>
      <c r="C626" t="s">
        <v>1997</v>
      </c>
      <c r="D626" t="s">
        <v>1998</v>
      </c>
    </row>
    <row r="627" spans="1:4">
      <c r="A627">
        <v>626</v>
      </c>
      <c r="B627" t="s">
        <v>1979</v>
      </c>
      <c r="C627" t="s">
        <v>1999</v>
      </c>
      <c r="D627" t="s">
        <v>2000</v>
      </c>
    </row>
    <row r="628" spans="1:4">
      <c r="A628">
        <v>627</v>
      </c>
      <c r="B628" t="s">
        <v>1979</v>
      </c>
      <c r="C628" t="s">
        <v>2001</v>
      </c>
      <c r="D628" t="s">
        <v>2002</v>
      </c>
    </row>
    <row r="629" spans="1:4">
      <c r="A629">
        <v>628</v>
      </c>
      <c r="B629" t="s">
        <v>1979</v>
      </c>
      <c r="C629" t="s">
        <v>2003</v>
      </c>
      <c r="D629" t="s">
        <v>2004</v>
      </c>
    </row>
    <row r="630" spans="1:4">
      <c r="A630">
        <v>629</v>
      </c>
      <c r="B630" t="s">
        <v>2005</v>
      </c>
      <c r="C630" t="s">
        <v>2007</v>
      </c>
      <c r="D630" t="s">
        <v>2008</v>
      </c>
    </row>
    <row r="631" spans="1:4">
      <c r="A631">
        <v>630</v>
      </c>
      <c r="B631" t="s">
        <v>2005</v>
      </c>
      <c r="C631" t="s">
        <v>2009</v>
      </c>
      <c r="D631" t="s">
        <v>2010</v>
      </c>
    </row>
    <row r="632" spans="1:4">
      <c r="A632">
        <v>631</v>
      </c>
      <c r="B632" t="s">
        <v>2005</v>
      </c>
      <c r="C632" t="s">
        <v>2011</v>
      </c>
      <c r="D632" t="s">
        <v>2012</v>
      </c>
    </row>
    <row r="633" spans="1:4">
      <c r="A633">
        <v>632</v>
      </c>
      <c r="B633" t="s">
        <v>2005</v>
      </c>
      <c r="C633" t="s">
        <v>2013</v>
      </c>
      <c r="D633" t="s">
        <v>2014</v>
      </c>
    </row>
    <row r="634" spans="1:4">
      <c r="A634">
        <v>633</v>
      </c>
      <c r="B634" t="s">
        <v>2005</v>
      </c>
      <c r="C634" t="s">
        <v>2015</v>
      </c>
      <c r="D634" t="s">
        <v>2016</v>
      </c>
    </row>
    <row r="635" spans="1:4">
      <c r="A635">
        <v>634</v>
      </c>
      <c r="B635" t="s">
        <v>2005</v>
      </c>
      <c r="C635" t="s">
        <v>2017</v>
      </c>
      <c r="D635" t="s">
        <v>2018</v>
      </c>
    </row>
    <row r="636" spans="1:4">
      <c r="A636">
        <v>635</v>
      </c>
      <c r="B636" t="s">
        <v>2005</v>
      </c>
      <c r="C636" t="s">
        <v>2019</v>
      </c>
      <c r="D636" t="s">
        <v>2020</v>
      </c>
    </row>
    <row r="637" spans="1:4">
      <c r="A637">
        <v>636</v>
      </c>
      <c r="B637" t="s">
        <v>2005</v>
      </c>
      <c r="C637" t="s">
        <v>2021</v>
      </c>
      <c r="D637" t="s">
        <v>2022</v>
      </c>
    </row>
    <row r="638" spans="1:4">
      <c r="A638">
        <v>637</v>
      </c>
      <c r="B638" t="s">
        <v>2005</v>
      </c>
      <c r="C638" t="s">
        <v>2005</v>
      </c>
      <c r="D638" t="s">
        <v>2006</v>
      </c>
    </row>
    <row r="639" spans="1:4">
      <c r="A639">
        <v>638</v>
      </c>
      <c r="B639" t="s">
        <v>2005</v>
      </c>
      <c r="C639" t="s">
        <v>2023</v>
      </c>
      <c r="D639" t="s">
        <v>2024</v>
      </c>
    </row>
    <row r="640" spans="1:4">
      <c r="A640">
        <v>639</v>
      </c>
      <c r="B640" t="s">
        <v>2005</v>
      </c>
      <c r="C640" t="s">
        <v>2025</v>
      </c>
      <c r="D640" t="s">
        <v>2026</v>
      </c>
    </row>
    <row r="641" spans="1:4">
      <c r="A641">
        <v>640</v>
      </c>
      <c r="B641" t="s">
        <v>2005</v>
      </c>
      <c r="C641" t="s">
        <v>2027</v>
      </c>
      <c r="D641" t="s">
        <v>2028</v>
      </c>
    </row>
    <row r="642" spans="1:4">
      <c r="A642">
        <v>641</v>
      </c>
      <c r="B642" t="s">
        <v>2005</v>
      </c>
      <c r="C642" t="s">
        <v>2029</v>
      </c>
      <c r="D642" t="s">
        <v>2030</v>
      </c>
    </row>
    <row r="643" spans="1:4">
      <c r="A643">
        <v>642</v>
      </c>
      <c r="B643" t="s">
        <v>2005</v>
      </c>
      <c r="C643" t="s">
        <v>2031</v>
      </c>
      <c r="D643" t="s">
        <v>2032</v>
      </c>
    </row>
    <row r="644" spans="1:4">
      <c r="A644">
        <v>643</v>
      </c>
      <c r="B644" t="s">
        <v>2005</v>
      </c>
      <c r="C644" t="s">
        <v>2033</v>
      </c>
      <c r="D644" t="s">
        <v>2034</v>
      </c>
    </row>
    <row r="645" spans="1:4">
      <c r="A645">
        <v>644</v>
      </c>
      <c r="B645" t="s">
        <v>2035</v>
      </c>
      <c r="C645" t="s">
        <v>1179</v>
      </c>
      <c r="D645" t="s">
        <v>2037</v>
      </c>
    </row>
    <row r="646" spans="1:4">
      <c r="A646">
        <v>645</v>
      </c>
      <c r="B646" t="s">
        <v>2035</v>
      </c>
      <c r="C646" t="s">
        <v>1038</v>
      </c>
      <c r="D646" t="s">
        <v>2038</v>
      </c>
    </row>
    <row r="647" spans="1:4">
      <c r="A647">
        <v>646</v>
      </c>
      <c r="B647" t="s">
        <v>2035</v>
      </c>
      <c r="C647" t="s">
        <v>2039</v>
      </c>
      <c r="D647" t="s">
        <v>2040</v>
      </c>
    </row>
    <row r="648" spans="1:4">
      <c r="A648">
        <v>647</v>
      </c>
      <c r="B648" t="s">
        <v>2035</v>
      </c>
      <c r="C648" t="s">
        <v>2041</v>
      </c>
      <c r="D648" t="s">
        <v>2042</v>
      </c>
    </row>
    <row r="649" spans="1:4">
      <c r="A649">
        <v>648</v>
      </c>
      <c r="B649" t="s">
        <v>2035</v>
      </c>
      <c r="C649" t="s">
        <v>2043</v>
      </c>
      <c r="D649" t="s">
        <v>2044</v>
      </c>
    </row>
    <row r="650" spans="1:4">
      <c r="A650">
        <v>649</v>
      </c>
      <c r="B650" t="s">
        <v>2035</v>
      </c>
      <c r="C650" t="s">
        <v>2045</v>
      </c>
      <c r="D650" t="s">
        <v>2046</v>
      </c>
    </row>
    <row r="651" spans="1:4">
      <c r="A651">
        <v>650</v>
      </c>
      <c r="B651" t="s">
        <v>2035</v>
      </c>
      <c r="C651" t="s">
        <v>2047</v>
      </c>
      <c r="D651" t="s">
        <v>2048</v>
      </c>
    </row>
    <row r="652" spans="1:4">
      <c r="A652">
        <v>651</v>
      </c>
      <c r="B652" t="s">
        <v>2035</v>
      </c>
      <c r="C652" t="s">
        <v>2049</v>
      </c>
      <c r="D652" t="s">
        <v>2050</v>
      </c>
    </row>
    <row r="653" spans="1:4">
      <c r="A653">
        <v>652</v>
      </c>
      <c r="B653" t="s">
        <v>2035</v>
      </c>
      <c r="C653" t="s">
        <v>2051</v>
      </c>
      <c r="D653" t="s">
        <v>2052</v>
      </c>
    </row>
    <row r="654" spans="1:4">
      <c r="A654">
        <v>653</v>
      </c>
      <c r="B654" t="s">
        <v>2035</v>
      </c>
      <c r="C654" t="s">
        <v>2053</v>
      </c>
      <c r="D654" t="s">
        <v>2054</v>
      </c>
    </row>
    <row r="655" spans="1:4">
      <c r="A655">
        <v>654</v>
      </c>
      <c r="B655" t="s">
        <v>2035</v>
      </c>
      <c r="C655" t="s">
        <v>2055</v>
      </c>
      <c r="D655" t="s">
        <v>2056</v>
      </c>
    </row>
    <row r="656" spans="1:4">
      <c r="A656">
        <v>655</v>
      </c>
      <c r="B656" t="s">
        <v>2035</v>
      </c>
      <c r="C656" t="s">
        <v>2035</v>
      </c>
      <c r="D656" t="s">
        <v>2036</v>
      </c>
    </row>
    <row r="657" spans="1:4">
      <c r="A657">
        <v>656</v>
      </c>
      <c r="B657" t="s">
        <v>2035</v>
      </c>
      <c r="C657" t="s">
        <v>2057</v>
      </c>
      <c r="D657" t="s">
        <v>2058</v>
      </c>
    </row>
    <row r="658" spans="1:4">
      <c r="A658">
        <v>657</v>
      </c>
      <c r="B658" t="s">
        <v>2035</v>
      </c>
      <c r="C658" t="s">
        <v>2059</v>
      </c>
      <c r="D658" t="s">
        <v>2060</v>
      </c>
    </row>
    <row r="659" spans="1:4">
      <c r="A659">
        <v>658</v>
      </c>
      <c r="B659" t="s">
        <v>2035</v>
      </c>
      <c r="C659" t="s">
        <v>2061</v>
      </c>
      <c r="D659" t="s">
        <v>2062</v>
      </c>
    </row>
    <row r="660" spans="1:4">
      <c r="A660">
        <v>659</v>
      </c>
      <c r="B660" t="s">
        <v>2035</v>
      </c>
      <c r="C660" t="s">
        <v>2063</v>
      </c>
      <c r="D660" t="s">
        <v>2064</v>
      </c>
    </row>
    <row r="661" spans="1:4">
      <c r="A661">
        <v>660</v>
      </c>
      <c r="B661" t="s">
        <v>2065</v>
      </c>
      <c r="C661" t="s">
        <v>2067</v>
      </c>
      <c r="D661" t="s">
        <v>2068</v>
      </c>
    </row>
    <row r="662" spans="1:4">
      <c r="A662">
        <v>661</v>
      </c>
      <c r="B662" t="s">
        <v>2065</v>
      </c>
      <c r="C662" t="s">
        <v>2069</v>
      </c>
      <c r="D662" t="s">
        <v>2070</v>
      </c>
    </row>
    <row r="663" spans="1:4">
      <c r="A663">
        <v>662</v>
      </c>
      <c r="B663" t="s">
        <v>2065</v>
      </c>
      <c r="C663" t="s">
        <v>2071</v>
      </c>
      <c r="D663" t="s">
        <v>2072</v>
      </c>
    </row>
    <row r="664" spans="1:4">
      <c r="A664">
        <v>663</v>
      </c>
      <c r="B664" t="s">
        <v>2065</v>
      </c>
      <c r="C664" t="s">
        <v>2073</v>
      </c>
      <c r="D664" t="s">
        <v>2074</v>
      </c>
    </row>
    <row r="665" spans="1:4">
      <c r="A665">
        <v>664</v>
      </c>
      <c r="B665" t="s">
        <v>2065</v>
      </c>
      <c r="C665" t="s">
        <v>1836</v>
      </c>
      <c r="D665" t="s">
        <v>2075</v>
      </c>
    </row>
    <row r="666" spans="1:4">
      <c r="A666">
        <v>665</v>
      </c>
      <c r="B666" t="s">
        <v>2065</v>
      </c>
      <c r="C666" t="s">
        <v>2076</v>
      </c>
      <c r="D666" t="s">
        <v>2077</v>
      </c>
    </row>
    <row r="667" spans="1:4">
      <c r="A667">
        <v>666</v>
      </c>
      <c r="B667" t="s">
        <v>2065</v>
      </c>
      <c r="C667" t="s">
        <v>2078</v>
      </c>
      <c r="D667" t="s">
        <v>2079</v>
      </c>
    </row>
    <row r="668" spans="1:4">
      <c r="A668">
        <v>667</v>
      </c>
      <c r="B668" t="s">
        <v>2065</v>
      </c>
      <c r="C668" t="s">
        <v>2065</v>
      </c>
      <c r="D668" t="s">
        <v>2066</v>
      </c>
    </row>
    <row r="669" spans="1:4">
      <c r="A669">
        <v>668</v>
      </c>
      <c r="B669" t="s">
        <v>2065</v>
      </c>
      <c r="C669" t="s">
        <v>2080</v>
      </c>
      <c r="D669" t="s">
        <v>2081</v>
      </c>
    </row>
    <row r="670" spans="1:4">
      <c r="A670">
        <v>669</v>
      </c>
      <c r="B670" t="s">
        <v>2065</v>
      </c>
      <c r="C670" t="s">
        <v>1248</v>
      </c>
      <c r="D670" t="s">
        <v>2082</v>
      </c>
    </row>
    <row r="671" spans="1:4">
      <c r="A671">
        <v>670</v>
      </c>
      <c r="B671" t="s">
        <v>2065</v>
      </c>
      <c r="C671" t="s">
        <v>2083</v>
      </c>
      <c r="D671" t="s">
        <v>2084</v>
      </c>
    </row>
    <row r="672" spans="1:4">
      <c r="A672">
        <v>671</v>
      </c>
      <c r="B672" t="s">
        <v>2065</v>
      </c>
      <c r="C672" t="s">
        <v>2085</v>
      </c>
      <c r="D672" t="s">
        <v>2086</v>
      </c>
    </row>
    <row r="673" spans="1:4">
      <c r="A673">
        <v>672</v>
      </c>
      <c r="B673" t="s">
        <v>2065</v>
      </c>
      <c r="C673" t="s">
        <v>2087</v>
      </c>
      <c r="D673" t="s">
        <v>2088</v>
      </c>
    </row>
    <row r="674" spans="1:4">
      <c r="A674">
        <v>673</v>
      </c>
      <c r="B674" t="s">
        <v>2089</v>
      </c>
      <c r="C674" t="s">
        <v>2091</v>
      </c>
      <c r="D674" t="s">
        <v>2092</v>
      </c>
    </row>
    <row r="675" spans="1:4">
      <c r="A675">
        <v>674</v>
      </c>
      <c r="B675" t="s">
        <v>2089</v>
      </c>
      <c r="C675" t="s">
        <v>2093</v>
      </c>
      <c r="D675" t="s">
        <v>2094</v>
      </c>
    </row>
    <row r="676" spans="1:4">
      <c r="A676">
        <v>675</v>
      </c>
      <c r="B676" t="s">
        <v>2089</v>
      </c>
      <c r="C676" t="s">
        <v>2095</v>
      </c>
      <c r="D676" t="s">
        <v>2096</v>
      </c>
    </row>
    <row r="677" spans="1:4">
      <c r="A677">
        <v>676</v>
      </c>
      <c r="B677" t="s">
        <v>2089</v>
      </c>
      <c r="C677" t="s">
        <v>2097</v>
      </c>
      <c r="D677" t="s">
        <v>2098</v>
      </c>
    </row>
    <row r="678" spans="1:4">
      <c r="A678">
        <v>677</v>
      </c>
      <c r="B678" t="s">
        <v>2089</v>
      </c>
      <c r="C678" t="s">
        <v>2099</v>
      </c>
      <c r="D678" t="s">
        <v>2100</v>
      </c>
    </row>
    <row r="679" spans="1:4">
      <c r="A679">
        <v>678</v>
      </c>
      <c r="B679" t="s">
        <v>2089</v>
      </c>
      <c r="C679" t="s">
        <v>2101</v>
      </c>
      <c r="D679" t="s">
        <v>2102</v>
      </c>
    </row>
    <row r="680" spans="1:4">
      <c r="A680">
        <v>679</v>
      </c>
      <c r="B680" t="s">
        <v>2089</v>
      </c>
      <c r="C680" t="s">
        <v>2103</v>
      </c>
      <c r="D680" t="s">
        <v>2104</v>
      </c>
    </row>
    <row r="681" spans="1:4">
      <c r="A681">
        <v>680</v>
      </c>
      <c r="B681" t="s">
        <v>2089</v>
      </c>
      <c r="C681" t="s">
        <v>2105</v>
      </c>
      <c r="D681" t="s">
        <v>2106</v>
      </c>
    </row>
    <row r="682" spans="1:4">
      <c r="A682">
        <v>681</v>
      </c>
      <c r="B682" t="s">
        <v>2089</v>
      </c>
      <c r="C682" t="s">
        <v>2107</v>
      </c>
      <c r="D682" t="s">
        <v>2108</v>
      </c>
    </row>
    <row r="683" spans="1:4">
      <c r="A683">
        <v>682</v>
      </c>
      <c r="B683" t="s">
        <v>2089</v>
      </c>
      <c r="C683" t="s">
        <v>2109</v>
      </c>
      <c r="D683" t="s">
        <v>2110</v>
      </c>
    </row>
    <row r="684" spans="1:4">
      <c r="A684">
        <v>683</v>
      </c>
      <c r="B684" t="s">
        <v>2089</v>
      </c>
      <c r="C684" t="s">
        <v>1248</v>
      </c>
      <c r="D684" t="s">
        <v>2111</v>
      </c>
    </row>
    <row r="685" spans="1:4">
      <c r="A685">
        <v>684</v>
      </c>
      <c r="B685" t="s">
        <v>2089</v>
      </c>
      <c r="C685" t="s">
        <v>2089</v>
      </c>
      <c r="D685" t="s">
        <v>2090</v>
      </c>
    </row>
    <row r="686" spans="1:4">
      <c r="A686">
        <v>685</v>
      </c>
      <c r="B686" t="s">
        <v>2089</v>
      </c>
      <c r="C686" t="s">
        <v>2112</v>
      </c>
      <c r="D686" t="s">
        <v>2113</v>
      </c>
    </row>
    <row r="687" spans="1:4">
      <c r="A687">
        <v>686</v>
      </c>
      <c r="B687" t="s">
        <v>2089</v>
      </c>
      <c r="C687" t="s">
        <v>2114</v>
      </c>
      <c r="D687" t="s">
        <v>2115</v>
      </c>
    </row>
    <row r="688" spans="1:4">
      <c r="A688">
        <v>687</v>
      </c>
      <c r="B688" t="s">
        <v>2089</v>
      </c>
      <c r="C688" t="s">
        <v>2116</v>
      </c>
      <c r="D688" t="s">
        <v>2117</v>
      </c>
    </row>
    <row r="689" spans="1:4">
      <c r="A689">
        <v>688</v>
      </c>
      <c r="B689" t="s">
        <v>2089</v>
      </c>
      <c r="C689" t="s">
        <v>2118</v>
      </c>
      <c r="D689" t="s">
        <v>2119</v>
      </c>
    </row>
    <row r="690" spans="1:4">
      <c r="A690">
        <v>689</v>
      </c>
      <c r="B690" t="s">
        <v>2089</v>
      </c>
      <c r="C690" t="s">
        <v>2120</v>
      </c>
      <c r="D690" t="s">
        <v>2121</v>
      </c>
    </row>
    <row r="691" spans="1:4">
      <c r="A691">
        <v>690</v>
      </c>
      <c r="B691" t="s">
        <v>2122</v>
      </c>
      <c r="C691" t="s">
        <v>2124</v>
      </c>
      <c r="D691" t="s">
        <v>2125</v>
      </c>
    </row>
    <row r="692" spans="1:4">
      <c r="A692">
        <v>691</v>
      </c>
      <c r="B692" t="s">
        <v>2122</v>
      </c>
      <c r="C692" t="s">
        <v>2126</v>
      </c>
      <c r="D692" t="s">
        <v>2127</v>
      </c>
    </row>
    <row r="693" spans="1:4">
      <c r="A693">
        <v>692</v>
      </c>
      <c r="B693" t="s">
        <v>2122</v>
      </c>
      <c r="C693" t="s">
        <v>2128</v>
      </c>
      <c r="D693" t="s">
        <v>2129</v>
      </c>
    </row>
    <row r="694" spans="1:4">
      <c r="A694">
        <v>693</v>
      </c>
      <c r="B694" t="s">
        <v>2122</v>
      </c>
      <c r="C694" t="s">
        <v>2130</v>
      </c>
      <c r="D694" t="s">
        <v>2131</v>
      </c>
    </row>
    <row r="695" spans="1:4">
      <c r="A695">
        <v>694</v>
      </c>
      <c r="B695" t="s">
        <v>2122</v>
      </c>
      <c r="C695" t="s">
        <v>2132</v>
      </c>
      <c r="D695" t="s">
        <v>2133</v>
      </c>
    </row>
    <row r="696" spans="1:4">
      <c r="A696">
        <v>695</v>
      </c>
      <c r="B696" t="s">
        <v>2122</v>
      </c>
      <c r="C696" t="s">
        <v>2134</v>
      </c>
      <c r="D696" t="s">
        <v>2135</v>
      </c>
    </row>
    <row r="697" spans="1:4">
      <c r="A697">
        <v>696</v>
      </c>
      <c r="B697" t="s">
        <v>2122</v>
      </c>
      <c r="C697" t="s">
        <v>2136</v>
      </c>
      <c r="D697" t="s">
        <v>2137</v>
      </c>
    </row>
    <row r="698" spans="1:4">
      <c r="A698">
        <v>697</v>
      </c>
      <c r="B698" t="s">
        <v>2122</v>
      </c>
      <c r="C698" t="s">
        <v>2138</v>
      </c>
      <c r="D698" t="s">
        <v>2139</v>
      </c>
    </row>
    <row r="699" spans="1:4">
      <c r="A699">
        <v>698</v>
      </c>
      <c r="B699" t="s">
        <v>2122</v>
      </c>
      <c r="C699" t="s">
        <v>2140</v>
      </c>
      <c r="D699" t="s">
        <v>2141</v>
      </c>
    </row>
    <row r="700" spans="1:4">
      <c r="A700">
        <v>699</v>
      </c>
      <c r="B700" t="s">
        <v>2122</v>
      </c>
      <c r="C700" t="s">
        <v>2142</v>
      </c>
      <c r="D700" t="s">
        <v>2143</v>
      </c>
    </row>
    <row r="701" spans="1:4">
      <c r="A701">
        <v>700</v>
      </c>
      <c r="B701" t="s">
        <v>2122</v>
      </c>
      <c r="C701" t="s">
        <v>2122</v>
      </c>
      <c r="D701" t="s">
        <v>2123</v>
      </c>
    </row>
    <row r="702" spans="1:4">
      <c r="A702">
        <v>701</v>
      </c>
      <c r="B702" t="s">
        <v>2122</v>
      </c>
      <c r="C702" t="s">
        <v>2144</v>
      </c>
      <c r="D702" t="s">
        <v>2145</v>
      </c>
    </row>
    <row r="703" spans="1:4">
      <c r="A703">
        <v>702</v>
      </c>
      <c r="B703" t="s">
        <v>2122</v>
      </c>
      <c r="C703" t="s">
        <v>2146</v>
      </c>
      <c r="D703" t="s">
        <v>2147</v>
      </c>
    </row>
    <row r="704" spans="1:4">
      <c r="A704">
        <v>703</v>
      </c>
      <c r="B704" t="s">
        <v>2122</v>
      </c>
      <c r="C704" t="s">
        <v>2148</v>
      </c>
      <c r="D704" t="s">
        <v>2149</v>
      </c>
    </row>
    <row r="705" spans="1:4">
      <c r="A705">
        <v>704</v>
      </c>
      <c r="B705" t="s">
        <v>2122</v>
      </c>
      <c r="C705" t="s">
        <v>2150</v>
      </c>
      <c r="D705" t="s">
        <v>2151</v>
      </c>
    </row>
    <row r="706" spans="1:4">
      <c r="A706">
        <v>705</v>
      </c>
      <c r="B706" t="s">
        <v>2122</v>
      </c>
      <c r="C706" t="s">
        <v>2152</v>
      </c>
      <c r="D706" t="s">
        <v>2153</v>
      </c>
    </row>
    <row r="707" spans="1:4">
      <c r="A707">
        <v>706</v>
      </c>
      <c r="B707" t="s">
        <v>2154</v>
      </c>
      <c r="C707" t="s">
        <v>2156</v>
      </c>
      <c r="D707" t="s">
        <v>2157</v>
      </c>
    </row>
    <row r="708" spans="1:4">
      <c r="A708">
        <v>707</v>
      </c>
      <c r="B708" t="s">
        <v>2154</v>
      </c>
      <c r="C708" t="s">
        <v>2158</v>
      </c>
      <c r="D708" t="s">
        <v>2159</v>
      </c>
    </row>
    <row r="709" spans="1:4">
      <c r="A709">
        <v>708</v>
      </c>
      <c r="B709" t="s">
        <v>2154</v>
      </c>
      <c r="C709" t="s">
        <v>2160</v>
      </c>
      <c r="D709" t="s">
        <v>2161</v>
      </c>
    </row>
    <row r="710" spans="1:4">
      <c r="A710">
        <v>709</v>
      </c>
      <c r="B710" t="s">
        <v>2154</v>
      </c>
      <c r="C710" t="s">
        <v>2162</v>
      </c>
      <c r="D710" t="s">
        <v>2163</v>
      </c>
    </row>
    <row r="711" spans="1:4">
      <c r="A711">
        <v>710</v>
      </c>
      <c r="B711" t="s">
        <v>2154</v>
      </c>
      <c r="C711" t="s">
        <v>2164</v>
      </c>
      <c r="D711" t="s">
        <v>2165</v>
      </c>
    </row>
    <row r="712" spans="1:4">
      <c r="A712">
        <v>711</v>
      </c>
      <c r="B712" t="s">
        <v>2154</v>
      </c>
      <c r="C712" t="s">
        <v>2166</v>
      </c>
      <c r="D712" t="s">
        <v>2167</v>
      </c>
    </row>
    <row r="713" spans="1:4">
      <c r="A713">
        <v>712</v>
      </c>
      <c r="B713" t="s">
        <v>2154</v>
      </c>
      <c r="C713" t="s">
        <v>2168</v>
      </c>
      <c r="D713" t="s">
        <v>2169</v>
      </c>
    </row>
    <row r="714" spans="1:4">
      <c r="A714">
        <v>713</v>
      </c>
      <c r="B714" t="s">
        <v>2154</v>
      </c>
      <c r="C714" t="s">
        <v>2170</v>
      </c>
      <c r="D714" t="s">
        <v>2171</v>
      </c>
    </row>
    <row r="715" spans="1:4">
      <c r="A715">
        <v>714</v>
      </c>
      <c r="B715" t="s">
        <v>2154</v>
      </c>
      <c r="C715" t="s">
        <v>2172</v>
      </c>
      <c r="D715" t="s">
        <v>2173</v>
      </c>
    </row>
    <row r="716" spans="1:4">
      <c r="A716">
        <v>715</v>
      </c>
      <c r="B716" t="s">
        <v>2154</v>
      </c>
      <c r="C716" t="s">
        <v>2174</v>
      </c>
      <c r="D716" t="s">
        <v>2175</v>
      </c>
    </row>
    <row r="717" spans="1:4">
      <c r="A717">
        <v>716</v>
      </c>
      <c r="B717" t="s">
        <v>2154</v>
      </c>
      <c r="C717" t="s">
        <v>2176</v>
      </c>
      <c r="D717" t="s">
        <v>2177</v>
      </c>
    </row>
    <row r="718" spans="1:4">
      <c r="A718">
        <v>717</v>
      </c>
      <c r="B718" t="s">
        <v>2154</v>
      </c>
      <c r="C718" t="s">
        <v>1155</v>
      </c>
      <c r="D718" t="s">
        <v>2178</v>
      </c>
    </row>
    <row r="719" spans="1:4">
      <c r="A719">
        <v>718</v>
      </c>
      <c r="B719" t="s">
        <v>2154</v>
      </c>
      <c r="C719" t="s">
        <v>1281</v>
      </c>
      <c r="D719" t="s">
        <v>2179</v>
      </c>
    </row>
    <row r="720" spans="1:4">
      <c r="A720">
        <v>719</v>
      </c>
      <c r="B720" t="s">
        <v>2154</v>
      </c>
      <c r="C720" t="s">
        <v>2180</v>
      </c>
      <c r="D720" t="s">
        <v>2181</v>
      </c>
    </row>
    <row r="721" spans="1:4">
      <c r="A721">
        <v>720</v>
      </c>
      <c r="B721" t="s">
        <v>2154</v>
      </c>
      <c r="C721" t="s">
        <v>1248</v>
      </c>
      <c r="D721" t="s">
        <v>2182</v>
      </c>
    </row>
    <row r="722" spans="1:4">
      <c r="A722">
        <v>721</v>
      </c>
      <c r="B722" t="s">
        <v>2154</v>
      </c>
      <c r="C722" t="s">
        <v>2183</v>
      </c>
      <c r="D722" t="s">
        <v>2184</v>
      </c>
    </row>
    <row r="723" spans="1:4">
      <c r="A723">
        <v>722</v>
      </c>
      <c r="B723" t="s">
        <v>2154</v>
      </c>
      <c r="C723" t="s">
        <v>2185</v>
      </c>
      <c r="D723" t="s">
        <v>2186</v>
      </c>
    </row>
    <row r="724" spans="1:4">
      <c r="A724">
        <v>723</v>
      </c>
      <c r="B724" t="s">
        <v>2154</v>
      </c>
      <c r="C724" t="s">
        <v>2187</v>
      </c>
      <c r="D724" t="s">
        <v>2188</v>
      </c>
    </row>
    <row r="725" spans="1:4">
      <c r="A725">
        <v>724</v>
      </c>
      <c r="B725" t="s">
        <v>2154</v>
      </c>
      <c r="C725" t="s">
        <v>2154</v>
      </c>
      <c r="D725" t="s">
        <v>2155</v>
      </c>
    </row>
    <row r="726" spans="1:4">
      <c r="A726">
        <v>725</v>
      </c>
      <c r="B726" t="s">
        <v>2154</v>
      </c>
      <c r="C726" t="s">
        <v>2189</v>
      </c>
      <c r="D726" t="s">
        <v>2190</v>
      </c>
    </row>
    <row r="727" spans="1:4">
      <c r="A727">
        <v>726</v>
      </c>
      <c r="B727" t="s">
        <v>2154</v>
      </c>
      <c r="C727" t="s">
        <v>2191</v>
      </c>
      <c r="D727" t="s">
        <v>2192</v>
      </c>
    </row>
    <row r="728" spans="1:4">
      <c r="A728">
        <v>727</v>
      </c>
      <c r="B728" t="s">
        <v>2193</v>
      </c>
      <c r="C728" t="s">
        <v>2007</v>
      </c>
      <c r="D728" t="s">
        <v>2195</v>
      </c>
    </row>
    <row r="729" spans="1:4">
      <c r="A729">
        <v>728</v>
      </c>
      <c r="B729" t="s">
        <v>2193</v>
      </c>
      <c r="C729" t="s">
        <v>2196</v>
      </c>
      <c r="D729" t="s">
        <v>2197</v>
      </c>
    </row>
    <row r="730" spans="1:4">
      <c r="A730">
        <v>729</v>
      </c>
      <c r="B730" t="s">
        <v>2193</v>
      </c>
      <c r="C730" t="s">
        <v>2198</v>
      </c>
      <c r="D730" t="s">
        <v>2199</v>
      </c>
    </row>
    <row r="731" spans="1:4">
      <c r="A731">
        <v>730</v>
      </c>
      <c r="B731" t="s">
        <v>2193</v>
      </c>
      <c r="C731" t="s">
        <v>2200</v>
      </c>
      <c r="D731" t="s">
        <v>2201</v>
      </c>
    </row>
    <row r="732" spans="1:4">
      <c r="A732">
        <v>731</v>
      </c>
      <c r="B732" t="s">
        <v>2193</v>
      </c>
      <c r="C732" t="s">
        <v>2202</v>
      </c>
      <c r="D732" t="s">
        <v>2203</v>
      </c>
    </row>
    <row r="733" spans="1:4">
      <c r="A733">
        <v>732</v>
      </c>
      <c r="B733" t="s">
        <v>2193</v>
      </c>
      <c r="C733" t="s">
        <v>2204</v>
      </c>
      <c r="D733" t="s">
        <v>2205</v>
      </c>
    </row>
    <row r="734" spans="1:4">
      <c r="A734">
        <v>733</v>
      </c>
      <c r="B734" t="s">
        <v>2193</v>
      </c>
      <c r="C734" t="s">
        <v>2206</v>
      </c>
      <c r="D734" t="s">
        <v>2207</v>
      </c>
    </row>
    <row r="735" spans="1:4">
      <c r="A735">
        <v>734</v>
      </c>
      <c r="B735" t="s">
        <v>2193</v>
      </c>
      <c r="C735" t="s">
        <v>2208</v>
      </c>
      <c r="D735" t="s">
        <v>2209</v>
      </c>
    </row>
    <row r="736" spans="1:4">
      <c r="A736">
        <v>735</v>
      </c>
      <c r="B736" t="s">
        <v>2193</v>
      </c>
      <c r="C736" t="s">
        <v>2210</v>
      </c>
      <c r="D736" t="s">
        <v>2211</v>
      </c>
    </row>
    <row r="737" spans="1:4">
      <c r="A737">
        <v>736</v>
      </c>
      <c r="B737" t="s">
        <v>2193</v>
      </c>
      <c r="C737" t="s">
        <v>2212</v>
      </c>
      <c r="D737" t="s">
        <v>2213</v>
      </c>
    </row>
    <row r="738" spans="1:4">
      <c r="A738">
        <v>737</v>
      </c>
      <c r="B738" t="s">
        <v>2193</v>
      </c>
      <c r="C738" t="s">
        <v>2214</v>
      </c>
      <c r="D738" t="s">
        <v>2215</v>
      </c>
    </row>
    <row r="739" spans="1:4">
      <c r="A739">
        <v>738</v>
      </c>
      <c r="B739" t="s">
        <v>2193</v>
      </c>
      <c r="C739" t="s">
        <v>2193</v>
      </c>
      <c r="D739" t="s">
        <v>2194</v>
      </c>
    </row>
    <row r="740" spans="1:4">
      <c r="A740">
        <v>739</v>
      </c>
      <c r="B740" t="s">
        <v>2193</v>
      </c>
      <c r="C740" t="s">
        <v>2216</v>
      </c>
      <c r="D740" t="s">
        <v>2217</v>
      </c>
    </row>
    <row r="741" spans="1:4">
      <c r="A741">
        <v>740</v>
      </c>
      <c r="B741" t="s">
        <v>2193</v>
      </c>
      <c r="C741" t="s">
        <v>2218</v>
      </c>
      <c r="D741" t="s">
        <v>2219</v>
      </c>
    </row>
    <row r="742" spans="1:4">
      <c r="A742">
        <v>741</v>
      </c>
      <c r="B742" t="s">
        <v>2220</v>
      </c>
      <c r="C742" t="s">
        <v>1646</v>
      </c>
      <c r="D742" t="s">
        <v>2222</v>
      </c>
    </row>
    <row r="743" spans="1:4">
      <c r="A743">
        <v>742</v>
      </c>
      <c r="B743" t="s">
        <v>2220</v>
      </c>
      <c r="C743" t="s">
        <v>2223</v>
      </c>
      <c r="D743" t="s">
        <v>2224</v>
      </c>
    </row>
    <row r="744" spans="1:4">
      <c r="A744">
        <v>743</v>
      </c>
      <c r="B744" t="s">
        <v>2220</v>
      </c>
      <c r="C744" t="s">
        <v>2225</v>
      </c>
      <c r="D744" t="s">
        <v>2226</v>
      </c>
    </row>
    <row r="745" spans="1:4">
      <c r="A745">
        <v>744</v>
      </c>
      <c r="B745" t="s">
        <v>2220</v>
      </c>
      <c r="C745" t="s">
        <v>2227</v>
      </c>
      <c r="D745" t="s">
        <v>2228</v>
      </c>
    </row>
    <row r="746" spans="1:4">
      <c r="A746">
        <v>745</v>
      </c>
      <c r="B746" t="s">
        <v>2220</v>
      </c>
      <c r="C746" t="s">
        <v>2229</v>
      </c>
      <c r="D746" t="s">
        <v>2230</v>
      </c>
    </row>
    <row r="747" spans="1:4">
      <c r="A747">
        <v>746</v>
      </c>
      <c r="B747" t="s">
        <v>2220</v>
      </c>
      <c r="C747" t="s">
        <v>2231</v>
      </c>
      <c r="D747" t="s">
        <v>2232</v>
      </c>
    </row>
    <row r="748" spans="1:4">
      <c r="A748">
        <v>747</v>
      </c>
      <c r="B748" t="s">
        <v>2220</v>
      </c>
      <c r="C748" t="s">
        <v>2233</v>
      </c>
      <c r="D748" t="s">
        <v>2234</v>
      </c>
    </row>
    <row r="749" spans="1:4">
      <c r="A749">
        <v>748</v>
      </c>
      <c r="B749" t="s">
        <v>2220</v>
      </c>
      <c r="C749" t="s">
        <v>2235</v>
      </c>
      <c r="D749" t="s">
        <v>2236</v>
      </c>
    </row>
    <row r="750" spans="1:4">
      <c r="A750">
        <v>749</v>
      </c>
      <c r="B750" t="s">
        <v>2220</v>
      </c>
      <c r="C750" t="s">
        <v>2237</v>
      </c>
      <c r="D750" t="s">
        <v>2238</v>
      </c>
    </row>
    <row r="751" spans="1:4">
      <c r="A751">
        <v>750</v>
      </c>
      <c r="B751" t="s">
        <v>2220</v>
      </c>
      <c r="C751" t="s">
        <v>2239</v>
      </c>
      <c r="D751" t="s">
        <v>2240</v>
      </c>
    </row>
    <row r="752" spans="1:4">
      <c r="A752">
        <v>751</v>
      </c>
      <c r="B752" t="s">
        <v>2220</v>
      </c>
      <c r="C752" t="s">
        <v>2241</v>
      </c>
      <c r="D752" t="s">
        <v>2242</v>
      </c>
    </row>
    <row r="753" spans="1:4">
      <c r="A753">
        <v>752</v>
      </c>
      <c r="B753" t="s">
        <v>2220</v>
      </c>
      <c r="C753" t="s">
        <v>1155</v>
      </c>
      <c r="D753" t="s">
        <v>2243</v>
      </c>
    </row>
    <row r="754" spans="1:4">
      <c r="A754">
        <v>753</v>
      </c>
      <c r="B754" t="s">
        <v>2220</v>
      </c>
      <c r="C754" t="s">
        <v>1706</v>
      </c>
      <c r="D754" t="s">
        <v>2244</v>
      </c>
    </row>
    <row r="755" spans="1:4">
      <c r="A755">
        <v>754</v>
      </c>
      <c r="B755" t="s">
        <v>2220</v>
      </c>
      <c r="C755" t="s">
        <v>2245</v>
      </c>
      <c r="D755" t="s">
        <v>2246</v>
      </c>
    </row>
    <row r="756" spans="1:4">
      <c r="A756">
        <v>755</v>
      </c>
      <c r="B756" t="s">
        <v>2220</v>
      </c>
      <c r="C756" t="s">
        <v>2247</v>
      </c>
      <c r="D756" t="s">
        <v>2248</v>
      </c>
    </row>
    <row r="757" spans="1:4">
      <c r="A757">
        <v>756</v>
      </c>
      <c r="B757" t="s">
        <v>2220</v>
      </c>
      <c r="C757" t="s">
        <v>2249</v>
      </c>
      <c r="D757" t="s">
        <v>2250</v>
      </c>
    </row>
    <row r="758" spans="1:4">
      <c r="A758">
        <v>757</v>
      </c>
      <c r="B758" t="s">
        <v>2220</v>
      </c>
      <c r="C758" t="s">
        <v>2251</v>
      </c>
      <c r="D758" t="s">
        <v>2252</v>
      </c>
    </row>
    <row r="759" spans="1:4">
      <c r="A759">
        <v>758</v>
      </c>
      <c r="B759" t="s">
        <v>2220</v>
      </c>
      <c r="C759" t="s">
        <v>2220</v>
      </c>
      <c r="D759" t="s">
        <v>2221</v>
      </c>
    </row>
    <row r="760" spans="1:4">
      <c r="A760">
        <v>759</v>
      </c>
      <c r="B760" t="s">
        <v>2220</v>
      </c>
      <c r="C760" t="s">
        <v>2253</v>
      </c>
      <c r="D760" t="s">
        <v>2254</v>
      </c>
    </row>
    <row r="761" spans="1:4">
      <c r="A761">
        <v>760</v>
      </c>
      <c r="B761" t="s">
        <v>2220</v>
      </c>
      <c r="C761" t="s">
        <v>2255</v>
      </c>
      <c r="D761" t="s">
        <v>2256</v>
      </c>
    </row>
    <row r="762" spans="1:4">
      <c r="A762">
        <v>761</v>
      </c>
      <c r="B762" t="s">
        <v>2257</v>
      </c>
      <c r="C762" t="s">
        <v>2259</v>
      </c>
      <c r="D762" t="s">
        <v>2260</v>
      </c>
    </row>
    <row r="763" spans="1:4">
      <c r="A763">
        <v>762</v>
      </c>
      <c r="B763" t="s">
        <v>2257</v>
      </c>
      <c r="C763" t="s">
        <v>1232</v>
      </c>
      <c r="D763" t="s">
        <v>2261</v>
      </c>
    </row>
    <row r="764" spans="1:4">
      <c r="A764">
        <v>763</v>
      </c>
      <c r="B764" t="s">
        <v>2257</v>
      </c>
      <c r="C764" t="s">
        <v>2262</v>
      </c>
      <c r="D764" t="s">
        <v>2263</v>
      </c>
    </row>
    <row r="765" spans="1:4">
      <c r="A765">
        <v>764</v>
      </c>
      <c r="B765" t="s">
        <v>2257</v>
      </c>
      <c r="C765" t="s">
        <v>1238</v>
      </c>
      <c r="D765" t="s">
        <v>2264</v>
      </c>
    </row>
    <row r="766" spans="1:4">
      <c r="A766">
        <v>765</v>
      </c>
      <c r="B766" t="s">
        <v>2257</v>
      </c>
      <c r="C766" t="s">
        <v>2265</v>
      </c>
      <c r="D766" t="s">
        <v>2266</v>
      </c>
    </row>
    <row r="767" spans="1:4">
      <c r="A767">
        <v>766</v>
      </c>
      <c r="B767" t="s">
        <v>2257</v>
      </c>
      <c r="C767" t="s">
        <v>2267</v>
      </c>
      <c r="D767" t="s">
        <v>2268</v>
      </c>
    </row>
    <row r="768" spans="1:4">
      <c r="A768">
        <v>767</v>
      </c>
      <c r="B768" t="s">
        <v>2257</v>
      </c>
      <c r="C768" t="s">
        <v>2269</v>
      </c>
      <c r="D768" t="s">
        <v>2270</v>
      </c>
    </row>
    <row r="769" spans="1:4">
      <c r="A769">
        <v>768</v>
      </c>
      <c r="B769" t="s">
        <v>2257</v>
      </c>
      <c r="C769" t="s">
        <v>2271</v>
      </c>
      <c r="D769" t="s">
        <v>2272</v>
      </c>
    </row>
    <row r="770" spans="1:4">
      <c r="A770">
        <v>769</v>
      </c>
      <c r="B770" t="s">
        <v>2257</v>
      </c>
      <c r="C770" t="s">
        <v>2170</v>
      </c>
      <c r="D770" t="s">
        <v>2273</v>
      </c>
    </row>
    <row r="771" spans="1:4">
      <c r="A771">
        <v>770</v>
      </c>
      <c r="B771" t="s">
        <v>2257</v>
      </c>
      <c r="C771" t="s">
        <v>2274</v>
      </c>
      <c r="D771" t="s">
        <v>2275</v>
      </c>
    </row>
    <row r="772" spans="1:4">
      <c r="A772">
        <v>771</v>
      </c>
      <c r="B772" t="s">
        <v>2257</v>
      </c>
      <c r="C772" t="s">
        <v>927</v>
      </c>
      <c r="D772" t="s">
        <v>2276</v>
      </c>
    </row>
    <row r="773" spans="1:4">
      <c r="A773">
        <v>772</v>
      </c>
      <c r="B773" t="s">
        <v>2257</v>
      </c>
      <c r="C773" t="s">
        <v>1155</v>
      </c>
      <c r="D773" t="s">
        <v>2277</v>
      </c>
    </row>
    <row r="774" spans="1:4">
      <c r="A774">
        <v>773</v>
      </c>
      <c r="B774" t="s">
        <v>2257</v>
      </c>
      <c r="C774" t="s">
        <v>2278</v>
      </c>
      <c r="D774" t="s">
        <v>2279</v>
      </c>
    </row>
    <row r="775" spans="1:4">
      <c r="A775">
        <v>774</v>
      </c>
      <c r="B775" t="s">
        <v>2257</v>
      </c>
      <c r="C775" t="s">
        <v>2280</v>
      </c>
      <c r="D775" t="s">
        <v>2281</v>
      </c>
    </row>
    <row r="776" spans="1:4">
      <c r="A776">
        <v>775</v>
      </c>
      <c r="B776" t="s">
        <v>2257</v>
      </c>
      <c r="C776" t="s">
        <v>2282</v>
      </c>
      <c r="D776" t="s">
        <v>2283</v>
      </c>
    </row>
    <row r="777" spans="1:4">
      <c r="A777">
        <v>776</v>
      </c>
      <c r="B777" t="s">
        <v>2257</v>
      </c>
      <c r="C777" t="s">
        <v>2257</v>
      </c>
      <c r="D777" t="s">
        <v>2258</v>
      </c>
    </row>
    <row r="778" spans="1:4">
      <c r="A778">
        <v>777</v>
      </c>
      <c r="B778" t="s">
        <v>2257</v>
      </c>
      <c r="C778" t="s">
        <v>2284</v>
      </c>
      <c r="D778" t="s">
        <v>2285</v>
      </c>
    </row>
    <row r="779" spans="1:4">
      <c r="A779">
        <v>778</v>
      </c>
      <c r="B779" t="s">
        <v>2257</v>
      </c>
      <c r="C779" t="s">
        <v>2286</v>
      </c>
      <c r="D779" t="s">
        <v>2287</v>
      </c>
    </row>
    <row r="780" spans="1:4">
      <c r="A780">
        <v>779</v>
      </c>
      <c r="B780" t="s">
        <v>2257</v>
      </c>
      <c r="C780" t="s">
        <v>2288</v>
      </c>
      <c r="D780" t="s">
        <v>2289</v>
      </c>
    </row>
    <row r="781" spans="1:4">
      <c r="A781">
        <v>780</v>
      </c>
      <c r="B781" t="s">
        <v>2257</v>
      </c>
      <c r="C781" t="s">
        <v>2290</v>
      </c>
      <c r="D781" t="s">
        <v>2291</v>
      </c>
    </row>
    <row r="782" spans="1:4">
      <c r="A782">
        <v>781</v>
      </c>
      <c r="B782" t="s">
        <v>2292</v>
      </c>
      <c r="C782" t="s">
        <v>782</v>
      </c>
      <c r="D782" t="s">
        <v>2294</v>
      </c>
    </row>
    <row r="783" spans="1:4">
      <c r="A783">
        <v>782</v>
      </c>
      <c r="B783" t="s">
        <v>2292</v>
      </c>
      <c r="C783" t="s">
        <v>2295</v>
      </c>
      <c r="D783" t="s">
        <v>2296</v>
      </c>
    </row>
    <row r="784" spans="1:4">
      <c r="A784">
        <v>783</v>
      </c>
      <c r="B784" t="s">
        <v>2292</v>
      </c>
      <c r="C784" t="s">
        <v>2297</v>
      </c>
      <c r="D784" t="s">
        <v>2298</v>
      </c>
    </row>
    <row r="785" spans="1:4">
      <c r="A785">
        <v>784</v>
      </c>
      <c r="B785" t="s">
        <v>2292</v>
      </c>
      <c r="C785" t="s">
        <v>2299</v>
      </c>
      <c r="D785" t="s">
        <v>2300</v>
      </c>
    </row>
    <row r="786" spans="1:4">
      <c r="A786">
        <v>785</v>
      </c>
      <c r="B786" t="s">
        <v>2292</v>
      </c>
      <c r="C786" t="s">
        <v>2045</v>
      </c>
      <c r="D786" t="s">
        <v>2301</v>
      </c>
    </row>
    <row r="787" spans="1:4">
      <c r="A787">
        <v>786</v>
      </c>
      <c r="B787" t="s">
        <v>2292</v>
      </c>
      <c r="C787" t="s">
        <v>2302</v>
      </c>
      <c r="D787" t="s">
        <v>2303</v>
      </c>
    </row>
    <row r="788" spans="1:4">
      <c r="A788">
        <v>787</v>
      </c>
      <c r="B788" t="s">
        <v>2292</v>
      </c>
      <c r="C788" t="s">
        <v>2304</v>
      </c>
      <c r="D788" t="s">
        <v>2305</v>
      </c>
    </row>
    <row r="789" spans="1:4">
      <c r="A789">
        <v>788</v>
      </c>
      <c r="B789" t="s">
        <v>2292</v>
      </c>
      <c r="C789" t="s">
        <v>2306</v>
      </c>
      <c r="D789" t="s">
        <v>2307</v>
      </c>
    </row>
    <row r="790" spans="1:4">
      <c r="A790">
        <v>789</v>
      </c>
      <c r="B790" t="s">
        <v>2292</v>
      </c>
      <c r="C790" t="s">
        <v>2308</v>
      </c>
      <c r="D790" t="s">
        <v>2309</v>
      </c>
    </row>
    <row r="791" spans="1:4">
      <c r="A791">
        <v>790</v>
      </c>
      <c r="B791" t="s">
        <v>2292</v>
      </c>
      <c r="C791" t="s">
        <v>2310</v>
      </c>
      <c r="D791" t="s">
        <v>2311</v>
      </c>
    </row>
    <row r="792" spans="1:4">
      <c r="A792">
        <v>791</v>
      </c>
      <c r="B792" t="s">
        <v>2292</v>
      </c>
      <c r="C792" t="s">
        <v>2312</v>
      </c>
      <c r="D792" t="s">
        <v>2313</v>
      </c>
    </row>
    <row r="793" spans="1:4">
      <c r="A793">
        <v>792</v>
      </c>
      <c r="B793" t="s">
        <v>2292</v>
      </c>
      <c r="C793" t="s">
        <v>2314</v>
      </c>
      <c r="D793" t="s">
        <v>2315</v>
      </c>
    </row>
    <row r="794" spans="1:4">
      <c r="A794">
        <v>793</v>
      </c>
      <c r="B794" t="s">
        <v>2292</v>
      </c>
      <c r="C794" t="s">
        <v>2316</v>
      </c>
      <c r="D794" t="s">
        <v>2317</v>
      </c>
    </row>
    <row r="795" spans="1:4">
      <c r="A795">
        <v>794</v>
      </c>
      <c r="B795" t="s">
        <v>2292</v>
      </c>
      <c r="C795" t="s">
        <v>1444</v>
      </c>
      <c r="D795" t="s">
        <v>2318</v>
      </c>
    </row>
    <row r="796" spans="1:4">
      <c r="A796">
        <v>795</v>
      </c>
      <c r="B796" t="s">
        <v>2292</v>
      </c>
      <c r="C796" t="s">
        <v>2319</v>
      </c>
      <c r="D796" t="s">
        <v>2320</v>
      </c>
    </row>
    <row r="797" spans="1:4">
      <c r="A797">
        <v>796</v>
      </c>
      <c r="B797" t="s">
        <v>2292</v>
      </c>
      <c r="C797" t="s">
        <v>2321</v>
      </c>
      <c r="D797" t="s">
        <v>2322</v>
      </c>
    </row>
    <row r="798" spans="1:4">
      <c r="A798">
        <v>797</v>
      </c>
      <c r="B798" t="s">
        <v>2292</v>
      </c>
      <c r="C798" t="s">
        <v>2323</v>
      </c>
      <c r="D798" t="s">
        <v>2324</v>
      </c>
    </row>
    <row r="799" spans="1:4">
      <c r="A799">
        <v>798</v>
      </c>
      <c r="B799" t="s">
        <v>2292</v>
      </c>
      <c r="C799" t="s">
        <v>1883</v>
      </c>
      <c r="D799" t="s">
        <v>2325</v>
      </c>
    </row>
    <row r="800" spans="1:4">
      <c r="A800">
        <v>799</v>
      </c>
      <c r="B800" t="s">
        <v>2292</v>
      </c>
      <c r="C800" t="s">
        <v>2292</v>
      </c>
      <c r="D800" t="s">
        <v>2293</v>
      </c>
    </row>
    <row r="801" spans="1:4">
      <c r="A801">
        <v>800</v>
      </c>
      <c r="B801" t="s">
        <v>2292</v>
      </c>
      <c r="C801" t="s">
        <v>2326</v>
      </c>
      <c r="D801" t="s">
        <v>2327</v>
      </c>
    </row>
    <row r="802" spans="1:4">
      <c r="A802">
        <v>801</v>
      </c>
      <c r="B802" t="s">
        <v>2328</v>
      </c>
      <c r="C802" t="s">
        <v>2330</v>
      </c>
      <c r="D802" t="s">
        <v>2331</v>
      </c>
    </row>
    <row r="803" spans="1:4">
      <c r="A803">
        <v>802</v>
      </c>
      <c r="B803" t="s">
        <v>2328</v>
      </c>
      <c r="C803" t="s">
        <v>2332</v>
      </c>
      <c r="D803" t="s">
        <v>2333</v>
      </c>
    </row>
    <row r="804" spans="1:4">
      <c r="A804">
        <v>803</v>
      </c>
      <c r="B804" t="s">
        <v>2328</v>
      </c>
      <c r="C804" t="s">
        <v>2334</v>
      </c>
      <c r="D804" t="s">
        <v>2335</v>
      </c>
    </row>
    <row r="805" spans="1:4">
      <c r="A805">
        <v>804</v>
      </c>
      <c r="B805" t="s">
        <v>2328</v>
      </c>
      <c r="C805" t="s">
        <v>2336</v>
      </c>
      <c r="D805" t="s">
        <v>2337</v>
      </c>
    </row>
    <row r="806" spans="1:4">
      <c r="A806">
        <v>805</v>
      </c>
      <c r="B806" t="s">
        <v>2328</v>
      </c>
      <c r="C806" t="s">
        <v>2338</v>
      </c>
      <c r="D806" t="s">
        <v>2339</v>
      </c>
    </row>
    <row r="807" spans="1:4">
      <c r="A807">
        <v>806</v>
      </c>
      <c r="B807" t="s">
        <v>2328</v>
      </c>
      <c r="C807" t="s">
        <v>2340</v>
      </c>
      <c r="D807" t="s">
        <v>2341</v>
      </c>
    </row>
    <row r="808" spans="1:4">
      <c r="A808">
        <v>807</v>
      </c>
      <c r="B808" t="s">
        <v>2328</v>
      </c>
      <c r="C808" t="s">
        <v>2342</v>
      </c>
      <c r="D808" t="s">
        <v>2343</v>
      </c>
    </row>
    <row r="809" spans="1:4">
      <c r="A809">
        <v>808</v>
      </c>
      <c r="B809" t="s">
        <v>2328</v>
      </c>
      <c r="C809" t="s">
        <v>2344</v>
      </c>
      <c r="D809" t="s">
        <v>2345</v>
      </c>
    </row>
    <row r="810" spans="1:4">
      <c r="A810">
        <v>809</v>
      </c>
      <c r="B810" t="s">
        <v>2328</v>
      </c>
      <c r="C810" t="s">
        <v>927</v>
      </c>
      <c r="D810" t="s">
        <v>2346</v>
      </c>
    </row>
    <row r="811" spans="1:4">
      <c r="A811">
        <v>810</v>
      </c>
      <c r="B811" t="s">
        <v>2328</v>
      </c>
      <c r="C811" t="s">
        <v>1284</v>
      </c>
      <c r="D811" t="s">
        <v>2347</v>
      </c>
    </row>
    <row r="812" spans="1:4">
      <c r="A812">
        <v>811</v>
      </c>
      <c r="B812" t="s">
        <v>2328</v>
      </c>
      <c r="C812" t="s">
        <v>2348</v>
      </c>
      <c r="D812" t="s">
        <v>2349</v>
      </c>
    </row>
    <row r="813" spans="1:4">
      <c r="A813">
        <v>812</v>
      </c>
      <c r="B813" t="s">
        <v>2328</v>
      </c>
      <c r="C813" t="s">
        <v>2350</v>
      </c>
      <c r="D813" t="s">
        <v>2351</v>
      </c>
    </row>
    <row r="814" spans="1:4">
      <c r="A814">
        <v>813</v>
      </c>
      <c r="B814" t="s">
        <v>2328</v>
      </c>
      <c r="C814" t="s">
        <v>2352</v>
      </c>
      <c r="D814" t="s">
        <v>2353</v>
      </c>
    </row>
    <row r="815" spans="1:4">
      <c r="A815">
        <v>814</v>
      </c>
      <c r="B815" t="s">
        <v>2328</v>
      </c>
      <c r="C815" t="s">
        <v>2328</v>
      </c>
      <c r="D815" t="s">
        <v>2329</v>
      </c>
    </row>
    <row r="816" spans="1:4">
      <c r="A816">
        <v>815</v>
      </c>
      <c r="B816" t="s">
        <v>2328</v>
      </c>
      <c r="C816" t="s">
        <v>2354</v>
      </c>
      <c r="D816" t="s">
        <v>2355</v>
      </c>
    </row>
    <row r="817" spans="1:4">
      <c r="A817">
        <v>816</v>
      </c>
      <c r="B817" t="s">
        <v>2356</v>
      </c>
      <c r="C817" t="s">
        <v>2358</v>
      </c>
      <c r="D817" t="s">
        <v>2359</v>
      </c>
    </row>
    <row r="818" spans="1:4">
      <c r="A818">
        <v>817</v>
      </c>
      <c r="B818" t="s">
        <v>2356</v>
      </c>
      <c r="C818" t="s">
        <v>2360</v>
      </c>
      <c r="D818" t="s">
        <v>2361</v>
      </c>
    </row>
    <row r="819" spans="1:4">
      <c r="A819">
        <v>818</v>
      </c>
      <c r="B819" t="s">
        <v>2356</v>
      </c>
      <c r="C819" t="s">
        <v>2362</v>
      </c>
      <c r="D819" t="s">
        <v>2363</v>
      </c>
    </row>
    <row r="820" spans="1:4">
      <c r="A820">
        <v>819</v>
      </c>
      <c r="B820" t="s">
        <v>2356</v>
      </c>
      <c r="C820" t="s">
        <v>2364</v>
      </c>
      <c r="D820" t="s">
        <v>2365</v>
      </c>
    </row>
    <row r="821" spans="1:4">
      <c r="A821">
        <v>820</v>
      </c>
      <c r="B821" t="s">
        <v>2356</v>
      </c>
      <c r="C821" t="s">
        <v>2366</v>
      </c>
      <c r="D821" t="s">
        <v>2367</v>
      </c>
    </row>
    <row r="822" spans="1:4">
      <c r="A822">
        <v>821</v>
      </c>
      <c r="B822" t="s">
        <v>2356</v>
      </c>
      <c r="C822" t="s">
        <v>1430</v>
      </c>
      <c r="D822" t="s">
        <v>2368</v>
      </c>
    </row>
    <row r="823" spans="1:4">
      <c r="A823">
        <v>822</v>
      </c>
      <c r="B823" t="s">
        <v>2356</v>
      </c>
      <c r="C823" t="s">
        <v>2369</v>
      </c>
      <c r="D823" t="s">
        <v>2370</v>
      </c>
    </row>
    <row r="824" spans="1:4">
      <c r="A824">
        <v>823</v>
      </c>
      <c r="B824" t="s">
        <v>2356</v>
      </c>
      <c r="C824" t="s">
        <v>2371</v>
      </c>
      <c r="D824" t="s">
        <v>2372</v>
      </c>
    </row>
    <row r="825" spans="1:4">
      <c r="A825">
        <v>824</v>
      </c>
      <c r="B825" t="s">
        <v>2356</v>
      </c>
      <c r="C825" t="s">
        <v>2373</v>
      </c>
      <c r="D825" t="s">
        <v>2374</v>
      </c>
    </row>
    <row r="826" spans="1:4">
      <c r="A826">
        <v>825</v>
      </c>
      <c r="B826" t="s">
        <v>2356</v>
      </c>
      <c r="C826" t="s">
        <v>2375</v>
      </c>
      <c r="D826" t="s">
        <v>2376</v>
      </c>
    </row>
    <row r="827" spans="1:4">
      <c r="A827">
        <v>826</v>
      </c>
      <c r="B827" t="s">
        <v>2356</v>
      </c>
      <c r="C827" t="s">
        <v>2377</v>
      </c>
      <c r="D827" t="s">
        <v>2378</v>
      </c>
    </row>
    <row r="828" spans="1:4">
      <c r="A828">
        <v>827</v>
      </c>
      <c r="B828" t="s">
        <v>2356</v>
      </c>
      <c r="C828" t="s">
        <v>2379</v>
      </c>
      <c r="D828" t="s">
        <v>2380</v>
      </c>
    </row>
    <row r="829" spans="1:4">
      <c r="A829">
        <v>828</v>
      </c>
      <c r="B829" t="s">
        <v>2356</v>
      </c>
      <c r="C829" t="s">
        <v>2354</v>
      </c>
      <c r="D829" t="s">
        <v>2381</v>
      </c>
    </row>
    <row r="830" spans="1:4">
      <c r="A830">
        <v>829</v>
      </c>
      <c r="B830" t="s">
        <v>2356</v>
      </c>
      <c r="C830" t="s">
        <v>2356</v>
      </c>
      <c r="D830" t="s">
        <v>2357</v>
      </c>
    </row>
    <row r="831" spans="1:4">
      <c r="A831">
        <v>830</v>
      </c>
      <c r="B831" t="s">
        <v>2356</v>
      </c>
      <c r="C831" t="s">
        <v>2382</v>
      </c>
      <c r="D831" t="s">
        <v>2383</v>
      </c>
    </row>
    <row r="832" spans="1:4">
      <c r="A832">
        <v>831</v>
      </c>
      <c r="B832" t="s">
        <v>2384</v>
      </c>
      <c r="C832" t="s">
        <v>2386</v>
      </c>
      <c r="D832" t="s">
        <v>2387</v>
      </c>
    </row>
    <row r="833" spans="1:4">
      <c r="A833">
        <v>832</v>
      </c>
      <c r="B833" t="s">
        <v>2384</v>
      </c>
      <c r="C833" t="s">
        <v>2388</v>
      </c>
      <c r="D833" t="s">
        <v>2389</v>
      </c>
    </row>
    <row r="834" spans="1:4">
      <c r="A834">
        <v>833</v>
      </c>
      <c r="B834" t="s">
        <v>2384</v>
      </c>
      <c r="C834" t="s">
        <v>2390</v>
      </c>
      <c r="D834" t="s">
        <v>2391</v>
      </c>
    </row>
    <row r="835" spans="1:4">
      <c r="A835">
        <v>834</v>
      </c>
      <c r="B835" t="s">
        <v>2384</v>
      </c>
      <c r="C835" t="s">
        <v>2392</v>
      </c>
      <c r="D835" t="s">
        <v>2393</v>
      </c>
    </row>
    <row r="836" spans="1:4">
      <c r="A836">
        <v>835</v>
      </c>
      <c r="B836" t="s">
        <v>2384</v>
      </c>
      <c r="C836" t="s">
        <v>2394</v>
      </c>
      <c r="D836" t="s">
        <v>2395</v>
      </c>
    </row>
    <row r="837" spans="1:4">
      <c r="A837">
        <v>836</v>
      </c>
      <c r="B837" t="s">
        <v>2384</v>
      </c>
      <c r="C837" t="s">
        <v>2396</v>
      </c>
      <c r="D837" t="s">
        <v>2397</v>
      </c>
    </row>
    <row r="838" spans="1:4">
      <c r="A838">
        <v>837</v>
      </c>
      <c r="B838" t="s">
        <v>2384</v>
      </c>
      <c r="C838" t="s">
        <v>2398</v>
      </c>
      <c r="D838" t="s">
        <v>2399</v>
      </c>
    </row>
    <row r="839" spans="1:4">
      <c r="A839">
        <v>838</v>
      </c>
      <c r="B839" t="s">
        <v>2384</v>
      </c>
      <c r="C839" t="s">
        <v>2400</v>
      </c>
      <c r="D839" t="s">
        <v>2401</v>
      </c>
    </row>
    <row r="840" spans="1:4">
      <c r="A840">
        <v>839</v>
      </c>
      <c r="B840" t="s">
        <v>2384</v>
      </c>
      <c r="C840" t="s">
        <v>2402</v>
      </c>
      <c r="D840" t="s">
        <v>2403</v>
      </c>
    </row>
    <row r="841" spans="1:4">
      <c r="A841">
        <v>840</v>
      </c>
      <c r="B841" t="s">
        <v>2384</v>
      </c>
      <c r="C841" t="s">
        <v>1097</v>
      </c>
      <c r="D841" t="s">
        <v>2404</v>
      </c>
    </row>
    <row r="842" spans="1:4">
      <c r="A842">
        <v>841</v>
      </c>
      <c r="B842" t="s">
        <v>2384</v>
      </c>
      <c r="C842" t="s">
        <v>2405</v>
      </c>
      <c r="D842" t="s">
        <v>2406</v>
      </c>
    </row>
    <row r="843" spans="1:4">
      <c r="A843">
        <v>842</v>
      </c>
      <c r="B843" t="s">
        <v>2384</v>
      </c>
      <c r="C843" t="s">
        <v>2384</v>
      </c>
      <c r="D843" t="s">
        <v>2385</v>
      </c>
    </row>
    <row r="844" spans="1:4">
      <c r="A844">
        <v>843</v>
      </c>
      <c r="B844" t="s">
        <v>2384</v>
      </c>
      <c r="C844" t="s">
        <v>2407</v>
      </c>
      <c r="D844" t="s">
        <v>2408</v>
      </c>
    </row>
    <row r="845" spans="1:4">
      <c r="A845">
        <v>844</v>
      </c>
      <c r="B845" t="s">
        <v>2384</v>
      </c>
      <c r="C845" t="s">
        <v>997</v>
      </c>
      <c r="D845" t="s">
        <v>2409</v>
      </c>
    </row>
    <row r="846" spans="1:4">
      <c r="A846">
        <v>845</v>
      </c>
      <c r="B846" t="s">
        <v>2410</v>
      </c>
      <c r="C846" t="s">
        <v>2412</v>
      </c>
      <c r="D846" t="s">
        <v>2413</v>
      </c>
    </row>
    <row r="847" spans="1:4">
      <c r="A847">
        <v>846</v>
      </c>
      <c r="B847" t="s">
        <v>2410</v>
      </c>
      <c r="C847" t="s">
        <v>2414</v>
      </c>
      <c r="D847" t="s">
        <v>2415</v>
      </c>
    </row>
    <row r="848" spans="1:4">
      <c r="A848">
        <v>847</v>
      </c>
      <c r="B848" t="s">
        <v>2410</v>
      </c>
      <c r="C848" t="s">
        <v>1296</v>
      </c>
      <c r="D848" t="s">
        <v>2416</v>
      </c>
    </row>
    <row r="849" spans="1:4">
      <c r="A849">
        <v>848</v>
      </c>
      <c r="B849" t="s">
        <v>2410</v>
      </c>
      <c r="C849" t="s">
        <v>1238</v>
      </c>
      <c r="D849" t="s">
        <v>2417</v>
      </c>
    </row>
    <row r="850" spans="1:4">
      <c r="A850">
        <v>849</v>
      </c>
      <c r="B850" t="s">
        <v>2410</v>
      </c>
      <c r="C850" t="s">
        <v>2418</v>
      </c>
      <c r="D850" t="s">
        <v>2419</v>
      </c>
    </row>
    <row r="851" spans="1:4">
      <c r="A851">
        <v>850</v>
      </c>
      <c r="B851" t="s">
        <v>2410</v>
      </c>
      <c r="C851" t="s">
        <v>2420</v>
      </c>
      <c r="D851" t="s">
        <v>2421</v>
      </c>
    </row>
    <row r="852" spans="1:4">
      <c r="A852">
        <v>851</v>
      </c>
      <c r="B852" t="s">
        <v>2410</v>
      </c>
      <c r="C852" t="s">
        <v>2422</v>
      </c>
      <c r="D852" t="s">
        <v>2423</v>
      </c>
    </row>
    <row r="853" spans="1:4">
      <c r="A853">
        <v>852</v>
      </c>
      <c r="B853" t="s">
        <v>2410</v>
      </c>
      <c r="C853" t="s">
        <v>2424</v>
      </c>
      <c r="D853" t="s">
        <v>2425</v>
      </c>
    </row>
    <row r="854" spans="1:4">
      <c r="A854">
        <v>853</v>
      </c>
      <c r="B854" t="s">
        <v>2410</v>
      </c>
      <c r="C854" t="s">
        <v>2426</v>
      </c>
      <c r="D854" t="s">
        <v>2427</v>
      </c>
    </row>
    <row r="855" spans="1:4">
      <c r="A855">
        <v>854</v>
      </c>
      <c r="B855" t="s">
        <v>2410</v>
      </c>
      <c r="C855" t="s">
        <v>2428</v>
      </c>
      <c r="D855" t="s">
        <v>2429</v>
      </c>
    </row>
    <row r="856" spans="1:4">
      <c r="A856">
        <v>855</v>
      </c>
      <c r="B856" t="s">
        <v>2410</v>
      </c>
      <c r="C856" t="s">
        <v>2025</v>
      </c>
      <c r="D856" t="s">
        <v>2430</v>
      </c>
    </row>
    <row r="857" spans="1:4">
      <c r="A857">
        <v>856</v>
      </c>
      <c r="B857" t="s">
        <v>2410</v>
      </c>
      <c r="C857" t="s">
        <v>2319</v>
      </c>
      <c r="D857" t="s">
        <v>2431</v>
      </c>
    </row>
    <row r="858" spans="1:4">
      <c r="A858">
        <v>857</v>
      </c>
      <c r="B858" t="s">
        <v>2410</v>
      </c>
      <c r="C858" t="s">
        <v>2410</v>
      </c>
      <c r="D858" t="s">
        <v>2411</v>
      </c>
    </row>
    <row r="859" spans="1:4">
      <c r="A859">
        <v>858</v>
      </c>
      <c r="B859" t="s">
        <v>2410</v>
      </c>
      <c r="C859" t="s">
        <v>2432</v>
      </c>
      <c r="D859" t="s">
        <v>2433</v>
      </c>
    </row>
    <row r="860" spans="1:4">
      <c r="A860">
        <v>859</v>
      </c>
      <c r="B860" t="s">
        <v>2410</v>
      </c>
      <c r="C860" t="s">
        <v>1228</v>
      </c>
      <c r="D860" t="s">
        <v>2434</v>
      </c>
    </row>
    <row r="861" spans="1:4">
      <c r="A861">
        <v>860</v>
      </c>
      <c r="B861" t="s">
        <v>2410</v>
      </c>
      <c r="C861" t="s">
        <v>2435</v>
      </c>
      <c r="D861" t="s">
        <v>2436</v>
      </c>
    </row>
    <row r="862" spans="1:4">
      <c r="A862">
        <v>861</v>
      </c>
      <c r="B862" t="s">
        <v>2410</v>
      </c>
      <c r="C862" t="s">
        <v>2437</v>
      </c>
      <c r="D862" t="s">
        <v>2438</v>
      </c>
    </row>
    <row r="863" spans="1:4">
      <c r="A863">
        <v>862</v>
      </c>
      <c r="B863" t="s">
        <v>2439</v>
      </c>
      <c r="C863" t="s">
        <v>2441</v>
      </c>
      <c r="D863" t="s">
        <v>2442</v>
      </c>
    </row>
    <row r="864" spans="1:4">
      <c r="A864">
        <v>863</v>
      </c>
      <c r="B864" t="s">
        <v>2439</v>
      </c>
      <c r="C864" t="s">
        <v>2443</v>
      </c>
      <c r="D864" t="s">
        <v>2444</v>
      </c>
    </row>
    <row r="865" spans="1:4">
      <c r="A865">
        <v>864</v>
      </c>
      <c r="B865" t="s">
        <v>2439</v>
      </c>
      <c r="C865" t="s">
        <v>2445</v>
      </c>
      <c r="D865" t="s">
        <v>2446</v>
      </c>
    </row>
    <row r="866" spans="1:4">
      <c r="A866">
        <v>865</v>
      </c>
      <c r="B866" t="s">
        <v>2439</v>
      </c>
      <c r="C866" t="s">
        <v>2447</v>
      </c>
      <c r="D866" t="s">
        <v>2448</v>
      </c>
    </row>
    <row r="867" spans="1:4">
      <c r="A867">
        <v>866</v>
      </c>
      <c r="B867" t="s">
        <v>2439</v>
      </c>
      <c r="C867" t="s">
        <v>1185</v>
      </c>
      <c r="D867" t="s">
        <v>2449</v>
      </c>
    </row>
    <row r="868" spans="1:4">
      <c r="A868">
        <v>867</v>
      </c>
      <c r="B868" t="s">
        <v>2439</v>
      </c>
      <c r="C868" t="s">
        <v>2450</v>
      </c>
      <c r="D868" t="s">
        <v>2451</v>
      </c>
    </row>
    <row r="869" spans="1:4">
      <c r="A869">
        <v>868</v>
      </c>
      <c r="B869" t="s">
        <v>2439</v>
      </c>
      <c r="C869" t="s">
        <v>2452</v>
      </c>
      <c r="D869" t="s">
        <v>2453</v>
      </c>
    </row>
    <row r="870" spans="1:4">
      <c r="A870">
        <v>869</v>
      </c>
      <c r="B870" t="s">
        <v>2439</v>
      </c>
      <c r="C870" t="s">
        <v>2454</v>
      </c>
      <c r="D870" t="s">
        <v>2455</v>
      </c>
    </row>
    <row r="871" spans="1:4">
      <c r="A871">
        <v>870</v>
      </c>
      <c r="B871" t="s">
        <v>2439</v>
      </c>
      <c r="C871" t="s">
        <v>2456</v>
      </c>
      <c r="D871" t="s">
        <v>2457</v>
      </c>
    </row>
    <row r="872" spans="1:4">
      <c r="A872">
        <v>871</v>
      </c>
      <c r="B872" t="s">
        <v>2439</v>
      </c>
      <c r="C872" t="s">
        <v>2458</v>
      </c>
      <c r="D872" t="s">
        <v>2459</v>
      </c>
    </row>
    <row r="873" spans="1:4">
      <c r="A873">
        <v>872</v>
      </c>
      <c r="B873" t="s">
        <v>2439</v>
      </c>
      <c r="C873" t="s">
        <v>2460</v>
      </c>
      <c r="D873" t="s">
        <v>2461</v>
      </c>
    </row>
    <row r="874" spans="1:4">
      <c r="A874">
        <v>873</v>
      </c>
      <c r="B874" t="s">
        <v>2439</v>
      </c>
      <c r="C874" t="s">
        <v>2462</v>
      </c>
      <c r="D874" t="s">
        <v>2463</v>
      </c>
    </row>
    <row r="875" spans="1:4">
      <c r="A875">
        <v>874</v>
      </c>
      <c r="B875" t="s">
        <v>2439</v>
      </c>
      <c r="C875" t="s">
        <v>2439</v>
      </c>
      <c r="D875" t="s">
        <v>2440</v>
      </c>
    </row>
    <row r="876" spans="1:4">
      <c r="A876">
        <v>875</v>
      </c>
      <c r="B876" t="s">
        <v>2439</v>
      </c>
      <c r="C876" t="s">
        <v>2464</v>
      </c>
      <c r="D876" t="s">
        <v>2465</v>
      </c>
    </row>
    <row r="877" spans="1:4">
      <c r="A877">
        <v>876</v>
      </c>
      <c r="B877" t="s">
        <v>2466</v>
      </c>
      <c r="C877" t="s">
        <v>2468</v>
      </c>
      <c r="D877" t="s">
        <v>2469</v>
      </c>
    </row>
    <row r="878" spans="1:4">
      <c r="A878">
        <v>877</v>
      </c>
      <c r="B878" t="s">
        <v>2466</v>
      </c>
      <c r="C878" t="s">
        <v>1688</v>
      </c>
      <c r="D878" t="s">
        <v>2470</v>
      </c>
    </row>
    <row r="879" spans="1:4">
      <c r="A879">
        <v>878</v>
      </c>
      <c r="B879" t="s">
        <v>2466</v>
      </c>
      <c r="C879" t="s">
        <v>2471</v>
      </c>
      <c r="D879" t="s">
        <v>2472</v>
      </c>
    </row>
    <row r="880" spans="1:4">
      <c r="A880">
        <v>879</v>
      </c>
      <c r="B880" t="s">
        <v>2466</v>
      </c>
      <c r="C880" t="s">
        <v>2473</v>
      </c>
      <c r="D880" t="s">
        <v>2474</v>
      </c>
    </row>
    <row r="881" spans="1:4">
      <c r="A881">
        <v>880</v>
      </c>
      <c r="B881" t="s">
        <v>2466</v>
      </c>
      <c r="C881" t="s">
        <v>2475</v>
      </c>
      <c r="D881" t="s">
        <v>2476</v>
      </c>
    </row>
    <row r="882" spans="1:4">
      <c r="A882">
        <v>881</v>
      </c>
      <c r="B882" t="s">
        <v>2466</v>
      </c>
      <c r="C882" t="s">
        <v>2477</v>
      </c>
      <c r="D882" t="s">
        <v>2478</v>
      </c>
    </row>
    <row r="883" spans="1:4">
      <c r="A883">
        <v>882</v>
      </c>
      <c r="B883" t="s">
        <v>2466</v>
      </c>
      <c r="C883" t="s">
        <v>2479</v>
      </c>
      <c r="D883" t="s">
        <v>2480</v>
      </c>
    </row>
    <row r="884" spans="1:4">
      <c r="A884">
        <v>883</v>
      </c>
      <c r="B884" t="s">
        <v>2466</v>
      </c>
      <c r="C884" t="s">
        <v>2481</v>
      </c>
      <c r="D884" t="s">
        <v>2482</v>
      </c>
    </row>
    <row r="885" spans="1:4">
      <c r="A885">
        <v>884</v>
      </c>
      <c r="B885" t="s">
        <v>2466</v>
      </c>
      <c r="C885" t="s">
        <v>2483</v>
      </c>
      <c r="D885" t="s">
        <v>2484</v>
      </c>
    </row>
    <row r="886" spans="1:4">
      <c r="A886">
        <v>885</v>
      </c>
      <c r="B886" t="s">
        <v>2466</v>
      </c>
      <c r="C886" t="s">
        <v>2174</v>
      </c>
      <c r="D886" t="s">
        <v>2485</v>
      </c>
    </row>
    <row r="887" spans="1:4">
      <c r="A887">
        <v>886</v>
      </c>
      <c r="B887" t="s">
        <v>2466</v>
      </c>
      <c r="C887" t="s">
        <v>1468</v>
      </c>
      <c r="D887" t="s">
        <v>2486</v>
      </c>
    </row>
    <row r="888" spans="1:4">
      <c r="A888">
        <v>887</v>
      </c>
      <c r="B888" t="s">
        <v>2466</v>
      </c>
      <c r="C888" t="s">
        <v>2487</v>
      </c>
      <c r="D888" t="s">
        <v>2488</v>
      </c>
    </row>
    <row r="889" spans="1:4">
      <c r="A889">
        <v>888</v>
      </c>
      <c r="B889" t="s">
        <v>2466</v>
      </c>
      <c r="C889" t="s">
        <v>872</v>
      </c>
      <c r="D889" t="s">
        <v>2489</v>
      </c>
    </row>
    <row r="890" spans="1:4">
      <c r="A890">
        <v>889</v>
      </c>
      <c r="B890" t="s">
        <v>2466</v>
      </c>
      <c r="C890" t="s">
        <v>1248</v>
      </c>
      <c r="D890" t="s">
        <v>2490</v>
      </c>
    </row>
    <row r="891" spans="1:4">
      <c r="A891">
        <v>890</v>
      </c>
      <c r="B891" t="s">
        <v>2466</v>
      </c>
      <c r="C891" t="s">
        <v>2491</v>
      </c>
      <c r="D891" t="s">
        <v>2492</v>
      </c>
    </row>
    <row r="892" spans="1:4">
      <c r="A892">
        <v>891</v>
      </c>
      <c r="B892" t="s">
        <v>2466</v>
      </c>
      <c r="C892" t="s">
        <v>2493</v>
      </c>
      <c r="D892" t="s">
        <v>2494</v>
      </c>
    </row>
    <row r="893" spans="1:4">
      <c r="A893">
        <v>892</v>
      </c>
      <c r="B893" t="s">
        <v>2466</v>
      </c>
      <c r="C893" t="s">
        <v>2495</v>
      </c>
      <c r="D893" t="s">
        <v>2496</v>
      </c>
    </row>
    <row r="894" spans="1:4">
      <c r="A894">
        <v>893</v>
      </c>
      <c r="B894" t="s">
        <v>2466</v>
      </c>
      <c r="C894" t="s">
        <v>2497</v>
      </c>
      <c r="D894" t="s">
        <v>2498</v>
      </c>
    </row>
    <row r="895" spans="1:4">
      <c r="A895">
        <v>894</v>
      </c>
      <c r="B895" t="s">
        <v>2466</v>
      </c>
      <c r="C895" t="s">
        <v>2499</v>
      </c>
      <c r="D895" t="s">
        <v>2500</v>
      </c>
    </row>
    <row r="896" spans="1:4">
      <c r="A896">
        <v>895</v>
      </c>
      <c r="B896" t="s">
        <v>2466</v>
      </c>
      <c r="C896" t="s">
        <v>2466</v>
      </c>
      <c r="D896" t="s">
        <v>2467</v>
      </c>
    </row>
  </sheetData>
  <phoneticPr fontId="8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3" customWidth="1"/>
    <col min="2" max="2" width="90.7109375" style="43" customWidth="1"/>
    <col min="3" max="16384" width="9.140625" style="43"/>
  </cols>
  <sheetData>
    <row r="1" spans="2:4">
      <c r="B1" s="51" t="s">
        <v>60</v>
      </c>
    </row>
    <row r="2" spans="2:4" ht="90">
      <c r="B2" s="53" t="s">
        <v>504</v>
      </c>
    </row>
    <row r="3" spans="2:4" ht="67.5">
      <c r="B3" s="53" t="s">
        <v>391</v>
      </c>
    </row>
    <row r="4" spans="2:4" ht="33.75">
      <c r="B4" s="53" t="s">
        <v>606</v>
      </c>
    </row>
    <row r="5" spans="2:4">
      <c r="B5" s="53" t="s">
        <v>223</v>
      </c>
    </row>
    <row r="6" spans="2:4" ht="22.5">
      <c r="B6" s="53" t="s">
        <v>267</v>
      </c>
    </row>
    <row r="7" spans="2:4" ht="22.5">
      <c r="B7" s="53" t="s">
        <v>268</v>
      </c>
    </row>
    <row r="8" spans="2:4" ht="22.5">
      <c r="B8" s="53" t="s">
        <v>269</v>
      </c>
    </row>
    <row r="9" spans="2:4" ht="22.5">
      <c r="B9" s="53" t="s">
        <v>505</v>
      </c>
    </row>
    <row r="10" spans="2:4" ht="56.25">
      <c r="B10" s="53" t="s">
        <v>769</v>
      </c>
    </row>
    <row r="11" spans="2:4" ht="12.75">
      <c r="B11" s="222" t="s">
        <v>389</v>
      </c>
    </row>
    <row r="12" spans="2:4">
      <c r="B12" s="51" t="s">
        <v>182</v>
      </c>
    </row>
    <row r="13" spans="2:4" ht="22.5">
      <c r="B13" s="53" t="s">
        <v>198</v>
      </c>
    </row>
    <row r="14" spans="2:4" ht="67.5">
      <c r="B14" s="53" t="s">
        <v>251</v>
      </c>
    </row>
    <row r="15" spans="2:4" ht="22.5">
      <c r="B15" s="53" t="s">
        <v>231</v>
      </c>
    </row>
    <row r="16" spans="2:4">
      <c r="B16" s="51" t="s">
        <v>207</v>
      </c>
      <c r="D16" s="93"/>
    </row>
    <row r="17" spans="1:2" ht="33.75">
      <c r="B17" s="53" t="s">
        <v>265</v>
      </c>
    </row>
    <row r="18" spans="1:2" ht="33.75">
      <c r="B18" s="53" t="s">
        <v>266</v>
      </c>
    </row>
    <row r="19" spans="1:2">
      <c r="B19" s="53" t="s">
        <v>252</v>
      </c>
    </row>
    <row r="20" spans="1:2" ht="33.75">
      <c r="B20" s="53" t="s">
        <v>293</v>
      </c>
    </row>
    <row r="21" spans="1:2">
      <c r="B21" s="51" t="s">
        <v>220</v>
      </c>
    </row>
    <row r="22" spans="1:2">
      <c r="B22" s="53" t="s">
        <v>222</v>
      </c>
    </row>
    <row r="24" spans="1:2" ht="22.5">
      <c r="B24" s="224" t="s">
        <v>372</v>
      </c>
    </row>
    <row r="26" spans="1:2">
      <c r="B26" s="51" t="s">
        <v>333</v>
      </c>
    </row>
    <row r="27" spans="1:2" ht="22.5">
      <c r="B27" s="223" t="s">
        <v>477</v>
      </c>
    </row>
    <row r="28" spans="1:2" ht="56.25">
      <c r="B28" s="223" t="s">
        <v>476</v>
      </c>
    </row>
    <row r="29" spans="1:2">
      <c r="B29" s="311" t="s">
        <v>390</v>
      </c>
    </row>
    <row r="30" spans="1:2" ht="22.5">
      <c r="B30" s="223" t="s">
        <v>605</v>
      </c>
    </row>
    <row r="32" spans="1:2">
      <c r="A32" s="281"/>
      <c r="B32" s="282" t="s">
        <v>434</v>
      </c>
    </row>
    <row r="33" spans="1:2" ht="14.25">
      <c r="A33" s="283">
        <v>1</v>
      </c>
      <c r="B33" s="284" t="s">
        <v>435</v>
      </c>
    </row>
    <row r="34" spans="1:2" ht="14.25">
      <c r="A34" s="283">
        <v>2</v>
      </c>
      <c r="B34" s="284" t="s">
        <v>436</v>
      </c>
    </row>
    <row r="35" spans="1:2">
      <c r="B35" s="282" t="s">
        <v>437</v>
      </c>
    </row>
    <row r="36" spans="1:2">
      <c r="B36" s="284" t="s">
        <v>438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indexed="22"/>
  </sheetPr>
  <dimension ref="A1:N19"/>
  <sheetViews>
    <sheetView showGridLines="0" topLeftCell="E1" zoomScaleNormal="100" workbookViewId="0"/>
  </sheetViews>
  <sheetFormatPr defaultColWidth="10.5703125" defaultRowHeight="14.25"/>
  <cols>
    <col min="1" max="1" width="3.7109375" style="545" hidden="1" customWidth="1"/>
    <col min="2" max="4" width="3.7109375" style="539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539"/>
    <col min="12" max="12" width="11.140625" style="539" customWidth="1"/>
    <col min="13" max="14" width="10.5703125" style="539"/>
    <col min="15" max="16384" width="10.5703125" style="36"/>
  </cols>
  <sheetData>
    <row r="1" spans="1:14" ht="3" customHeight="1">
      <c r="A1" s="545" t="s">
        <v>93</v>
      </c>
    </row>
    <row r="2" spans="1:14" ht="22.5">
      <c r="F2" s="863" t="s">
        <v>492</v>
      </c>
      <c r="G2" s="864"/>
      <c r="H2" s="865"/>
      <c r="I2" s="436"/>
    </row>
    <row r="3" spans="1:14" ht="3" customHeight="1"/>
    <row r="4" spans="1:14" s="190" customFormat="1" ht="11.25">
      <c r="A4" s="544"/>
      <c r="B4" s="544"/>
      <c r="C4" s="544"/>
      <c r="D4" s="544"/>
      <c r="F4" s="815" t="s">
        <v>454</v>
      </c>
      <c r="G4" s="815"/>
      <c r="H4" s="815"/>
      <c r="I4" s="866" t="s">
        <v>455</v>
      </c>
      <c r="J4" s="544"/>
      <c r="K4" s="544"/>
      <c r="L4" s="544"/>
      <c r="M4" s="544"/>
      <c r="N4" s="544"/>
    </row>
    <row r="5" spans="1:14" s="190" customFormat="1" ht="11.25" customHeight="1">
      <c r="A5" s="544"/>
      <c r="B5" s="544"/>
      <c r="C5" s="544"/>
      <c r="D5" s="544"/>
      <c r="F5" s="319" t="s">
        <v>92</v>
      </c>
      <c r="G5" s="337" t="s">
        <v>457</v>
      </c>
      <c r="H5" s="318" t="s">
        <v>442</v>
      </c>
      <c r="I5" s="866"/>
      <c r="J5" s="544"/>
      <c r="K5" s="544"/>
      <c r="L5" s="544"/>
      <c r="M5" s="544"/>
      <c r="N5" s="544"/>
    </row>
    <row r="6" spans="1:14" s="190" customFormat="1" ht="12" customHeight="1">
      <c r="A6" s="544"/>
      <c r="B6" s="544"/>
      <c r="C6" s="544"/>
      <c r="D6" s="544"/>
      <c r="F6" s="553" t="s">
        <v>93</v>
      </c>
      <c r="G6" s="555">
        <v>2</v>
      </c>
      <c r="H6" s="556">
        <v>3</v>
      </c>
      <c r="I6" s="554">
        <v>4</v>
      </c>
      <c r="J6" s="544">
        <v>4</v>
      </c>
      <c r="K6" s="544"/>
      <c r="L6" s="544"/>
      <c r="M6" s="544"/>
      <c r="N6" s="544"/>
    </row>
    <row r="7" spans="1:14" s="190" customFormat="1" ht="18.75">
      <c r="A7" s="544"/>
      <c r="B7" s="544"/>
      <c r="C7" s="544"/>
      <c r="D7" s="544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558"/>
      <c r="K7" s="544"/>
      <c r="L7" s="544"/>
      <c r="M7" s="544"/>
      <c r="N7" s="544"/>
    </row>
    <row r="8" spans="1:14" s="190" customFormat="1" ht="45">
      <c r="A8" s="867">
        <v>1</v>
      </c>
      <c r="B8" s="544"/>
      <c r="C8" s="544"/>
      <c r="D8" s="544"/>
      <c r="F8" s="335" t="str">
        <f>"2." &amp;mergeValue(A8)</f>
        <v>2.1</v>
      </c>
      <c r="G8" s="417" t="s">
        <v>495</v>
      </c>
      <c r="H8" s="317"/>
      <c r="I8" s="196" t="s">
        <v>592</v>
      </c>
      <c r="J8" s="558"/>
      <c r="K8" s="544"/>
      <c r="L8" s="544"/>
      <c r="M8" s="544"/>
      <c r="N8" s="544"/>
    </row>
    <row r="9" spans="1:14" s="190" customFormat="1" ht="22.5">
      <c r="A9" s="867"/>
      <c r="B9" s="544"/>
      <c r="C9" s="544"/>
      <c r="D9" s="544"/>
      <c r="F9" s="335" t="str">
        <f>"3." &amp;mergeValue(A9)</f>
        <v>3.1</v>
      </c>
      <c r="G9" s="417" t="s">
        <v>496</v>
      </c>
      <c r="H9" s="317"/>
      <c r="I9" s="196" t="s">
        <v>590</v>
      </c>
      <c r="J9" s="558"/>
      <c r="K9" s="544"/>
      <c r="L9" s="544"/>
      <c r="M9" s="544"/>
      <c r="N9" s="544"/>
    </row>
    <row r="10" spans="1:14" s="190" customFormat="1" ht="22.5">
      <c r="A10" s="867"/>
      <c r="B10" s="544"/>
      <c r="C10" s="544"/>
      <c r="D10" s="544"/>
      <c r="F10" s="335" t="str">
        <f>"4."&amp;mergeValue(A10)</f>
        <v>4.1</v>
      </c>
      <c r="G10" s="417" t="s">
        <v>497</v>
      </c>
      <c r="H10" s="318" t="s">
        <v>458</v>
      </c>
      <c r="I10" s="196"/>
      <c r="J10" s="558"/>
      <c r="K10" s="544"/>
      <c r="L10" s="544"/>
      <c r="M10" s="544"/>
      <c r="N10" s="544"/>
    </row>
    <row r="11" spans="1:14" s="190" customFormat="1" ht="18.75">
      <c r="A11" s="867"/>
      <c r="B11" s="867">
        <v>1</v>
      </c>
      <c r="C11" s="560"/>
      <c r="D11" s="560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558"/>
      <c r="K11" s="544"/>
      <c r="L11" s="544"/>
      <c r="M11" s="544"/>
      <c r="N11" s="544"/>
    </row>
    <row r="12" spans="1:14" s="190" customFormat="1" ht="22.5">
      <c r="A12" s="867"/>
      <c r="B12" s="867"/>
      <c r="C12" s="867">
        <v>1</v>
      </c>
      <c r="D12" s="560"/>
      <c r="F12" s="335" t="str">
        <f>"4."&amp;mergeValue(A12) &amp;"."&amp;mergeValue(B12)&amp;"."&amp;mergeValue(C12)</f>
        <v>4.1.1.1</v>
      </c>
      <c r="G12" s="341" t="s">
        <v>498</v>
      </c>
      <c r="H12" s="317"/>
      <c r="I12" s="196" t="s">
        <v>501</v>
      </c>
      <c r="J12" s="558"/>
      <c r="K12" s="544"/>
      <c r="L12" s="544"/>
      <c r="M12" s="544"/>
      <c r="N12" s="544"/>
    </row>
    <row r="13" spans="1:14" s="190" customFormat="1" ht="39" customHeight="1">
      <c r="A13" s="867"/>
      <c r="B13" s="867"/>
      <c r="C13" s="867"/>
      <c r="D13" s="560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/>
      <c r="I13" s="868" t="s">
        <v>593</v>
      </c>
      <c r="J13" s="558"/>
      <c r="K13" s="544"/>
      <c r="L13" s="544"/>
      <c r="M13" s="544"/>
      <c r="N13" s="544"/>
    </row>
    <row r="14" spans="1:14" s="190" customFormat="1" ht="18.75">
      <c r="A14" s="867"/>
      <c r="B14" s="867"/>
      <c r="C14" s="867"/>
      <c r="D14" s="560"/>
      <c r="F14" s="338"/>
      <c r="G14" s="150" t="s">
        <v>4</v>
      </c>
      <c r="H14" s="343"/>
      <c r="I14" s="868"/>
      <c r="J14" s="558"/>
      <c r="K14" s="544"/>
      <c r="L14" s="544"/>
      <c r="M14" s="544"/>
      <c r="N14" s="544"/>
    </row>
    <row r="15" spans="1:14" s="190" customFormat="1" ht="18.75">
      <c r="A15" s="867"/>
      <c r="B15" s="867"/>
      <c r="C15" s="560"/>
      <c r="D15" s="560"/>
      <c r="F15" s="421"/>
      <c r="G15" s="195" t="s">
        <v>403</v>
      </c>
      <c r="H15" s="422"/>
      <c r="I15" s="423"/>
      <c r="J15" s="558"/>
      <c r="K15" s="544"/>
      <c r="L15" s="544"/>
      <c r="M15" s="544"/>
      <c r="N15" s="544"/>
    </row>
    <row r="16" spans="1:14" s="190" customFormat="1" ht="18.75">
      <c r="A16" s="867"/>
      <c r="B16" s="544"/>
      <c r="C16" s="544"/>
      <c r="D16" s="544"/>
      <c r="F16" s="338"/>
      <c r="G16" s="155" t="s">
        <v>507</v>
      </c>
      <c r="H16" s="339"/>
      <c r="I16" s="340"/>
      <c r="J16" s="558"/>
      <c r="K16" s="544"/>
      <c r="L16" s="544"/>
      <c r="M16" s="544"/>
      <c r="N16" s="544"/>
    </row>
    <row r="17" spans="1:14" s="190" customFormat="1" ht="18.75">
      <c r="A17" s="544"/>
      <c r="B17" s="544"/>
      <c r="C17" s="544"/>
      <c r="D17" s="544"/>
      <c r="F17" s="338"/>
      <c r="G17" s="165" t="s">
        <v>506</v>
      </c>
      <c r="H17" s="339"/>
      <c r="I17" s="340"/>
      <c r="J17" s="558"/>
      <c r="K17" s="544"/>
      <c r="L17" s="544"/>
      <c r="M17" s="544"/>
      <c r="N17" s="544"/>
    </row>
    <row r="18" spans="1:14" s="326" customFormat="1" ht="3" customHeight="1">
      <c r="A18" s="557"/>
      <c r="B18" s="557"/>
      <c r="C18" s="557"/>
      <c r="D18" s="557"/>
      <c r="F18" s="345"/>
      <c r="G18" s="346"/>
      <c r="H18" s="347"/>
      <c r="I18" s="348"/>
      <c r="J18" s="557"/>
      <c r="K18" s="557"/>
      <c r="L18" s="557"/>
      <c r="M18" s="557"/>
      <c r="N18" s="557"/>
    </row>
    <row r="19" spans="1:14" s="326" customFormat="1" ht="15" customHeight="1">
      <c r="A19" s="557"/>
      <c r="B19" s="557"/>
      <c r="C19" s="557"/>
      <c r="D19" s="557"/>
      <c r="F19" s="325"/>
      <c r="G19" s="862" t="s">
        <v>595</v>
      </c>
      <c r="H19" s="862"/>
      <c r="I19" s="226"/>
      <c r="J19" s="557"/>
      <c r="K19" s="557"/>
      <c r="L19" s="557"/>
      <c r="M19" s="557"/>
      <c r="N19" s="55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B11:B15"/>
    <mergeCell ref="C12:C14"/>
    <mergeCell ref="I13:I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3"/>
    </row>
  </sheetData>
  <phoneticPr fontId="8" type="noConversion"/>
  <pageMargins left="0.75" right="0.75" top="1" bottom="1" header="0.5" footer="0.5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74"/>
  </cols>
  <sheetData>
    <row r="1" spans="1:1">
      <c r="A1" s="192"/>
    </row>
  </sheetData>
  <pageMargins left="0.7" right="0.7" top="0.75" bottom="0.75" header="0.3" footer="0.3"/>
  <pageSetup paperSize="9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3"/>
    </row>
  </sheetData>
  <sheetProtection formatColumns="0" formatRows="0"/>
  <phoneticPr fontId="8" type="noConversion"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3"/>
    </row>
  </sheetData>
  <phoneticPr fontId="8" type="noConversion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3"/>
    </row>
  </sheetData>
  <phoneticPr fontId="8" type="noConversion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3"/>
    </row>
  </sheetData>
  <phoneticPr fontId="8" type="noConversion"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3"/>
    </row>
  </sheetData>
  <phoneticPr fontId="8" type="noConversion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3"/>
    </row>
  </sheetData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B34"/>
  <sheetViews>
    <sheetView showGridLines="0" topLeftCell="I4" zoomScaleNormal="100" workbookViewId="0"/>
  </sheetViews>
  <sheetFormatPr defaultColWidth="10.5703125" defaultRowHeight="14.25"/>
  <cols>
    <col min="1" max="6" width="10.5703125" style="539" hidden="1" customWidth="1"/>
    <col min="7" max="8" width="9.140625" style="545" hidden="1" customWidth="1"/>
    <col min="9" max="9" width="3.7109375" style="96" customWidth="1"/>
    <col min="10" max="11" width="3.7109375" style="87" customWidth="1"/>
    <col min="12" max="12" width="12.7109375" style="36" customWidth="1"/>
    <col min="13" max="13" width="44.7109375" style="36" customWidth="1"/>
    <col min="14" max="14" width="1.7109375" style="36" hidden="1" customWidth="1"/>
    <col min="15" max="15" width="29.7109375" style="36" hidden="1" customWidth="1"/>
    <col min="16" max="17" width="23.7109375" style="36" hidden="1" customWidth="1"/>
    <col min="18" max="18" width="11.7109375" style="36" customWidth="1"/>
    <col min="19" max="19" width="3.7109375" style="36" customWidth="1"/>
    <col min="20" max="20" width="11.7109375" style="36" customWidth="1"/>
    <col min="21" max="21" width="8.5703125" style="36" hidden="1" customWidth="1"/>
    <col min="22" max="22" width="4.7109375" style="36" customWidth="1"/>
    <col min="23" max="23" width="115.7109375" style="36" customWidth="1"/>
    <col min="24" max="25" width="10.5703125" style="539"/>
    <col min="26" max="26" width="11.140625" style="539" customWidth="1"/>
    <col min="27" max="28" width="10.5703125" style="539"/>
    <col min="29" max="16384" width="10.5703125" style="36"/>
  </cols>
  <sheetData>
    <row r="1" spans="1:28" hidden="1">
      <c r="Q1" s="537"/>
      <c r="R1" s="537"/>
    </row>
    <row r="2" spans="1:28" hidden="1">
      <c r="U2" s="537"/>
    </row>
    <row r="3" spans="1:28" hidden="1"/>
    <row r="4" spans="1:28" ht="3" customHeight="1">
      <c r="J4" s="86"/>
      <c r="K4" s="86"/>
      <c r="L4" s="37"/>
      <c r="M4" s="37"/>
      <c r="N4" s="37"/>
      <c r="O4" s="100"/>
      <c r="P4" s="100"/>
      <c r="Q4" s="100"/>
      <c r="R4" s="100"/>
      <c r="S4" s="100"/>
      <c r="T4" s="100"/>
      <c r="U4" s="100"/>
    </row>
    <row r="5" spans="1:28" ht="22.5" customHeight="1">
      <c r="J5" s="86"/>
      <c r="K5" s="86"/>
      <c r="L5" s="895" t="s">
        <v>633</v>
      </c>
      <c r="M5" s="895"/>
      <c r="N5" s="895"/>
      <c r="O5" s="895"/>
      <c r="P5" s="895"/>
      <c r="Q5" s="895"/>
      <c r="R5" s="895"/>
      <c r="S5" s="895"/>
      <c r="T5" s="895"/>
      <c r="U5" s="582"/>
    </row>
    <row r="6" spans="1:28" ht="3" customHeight="1">
      <c r="J6" s="86"/>
      <c r="K6" s="86"/>
      <c r="L6" s="37"/>
      <c r="M6" s="37"/>
      <c r="N6" s="37"/>
      <c r="O6" s="83"/>
      <c r="P6" s="83"/>
      <c r="Q6" s="83"/>
      <c r="R6" s="83"/>
      <c r="S6" s="83"/>
      <c r="T6" s="83"/>
      <c r="U6" s="83"/>
      <c r="V6" s="100"/>
    </row>
    <row r="7" spans="1:28" s="190" customFormat="1" ht="22.5">
      <c r="A7" s="544"/>
      <c r="B7" s="544"/>
      <c r="C7" s="544"/>
      <c r="D7" s="544"/>
      <c r="E7" s="544"/>
      <c r="F7" s="544"/>
      <c r="G7" s="544"/>
      <c r="H7" s="544"/>
      <c r="L7" s="489"/>
      <c r="M7" s="559" t="s">
        <v>503</v>
      </c>
      <c r="N7" s="584"/>
      <c r="O7" s="872" t="str">
        <f>IF(NameOrPr_ch="",IF(NameOrPr="","",NameOrPr),NameOrPr_ch)</f>
        <v>Государственный комитет Республики Башкортостан по тарифам</v>
      </c>
      <c r="P7" s="872"/>
      <c r="Q7" s="872"/>
      <c r="R7" s="872"/>
      <c r="S7" s="872"/>
      <c r="T7" s="872"/>
      <c r="U7" s="488"/>
      <c r="V7" s="488"/>
      <c r="W7" s="509"/>
      <c r="X7" s="544"/>
      <c r="Y7" s="544"/>
      <c r="Z7" s="544"/>
      <c r="AA7" s="544"/>
      <c r="AB7" s="544"/>
    </row>
    <row r="8" spans="1:28" s="190" customFormat="1" ht="18.75">
      <c r="A8" s="544"/>
      <c r="B8" s="544"/>
      <c r="C8" s="544"/>
      <c r="D8" s="544"/>
      <c r="E8" s="544"/>
      <c r="F8" s="544"/>
      <c r="G8" s="544"/>
      <c r="H8" s="544"/>
      <c r="L8" s="489"/>
      <c r="M8" s="559" t="s">
        <v>598</v>
      </c>
      <c r="N8" s="584"/>
      <c r="O8" s="872" t="str">
        <f>IF(datePr_ch="",IF(datePr="","",datePr),datePr_ch)</f>
        <v>10.12.2018</v>
      </c>
      <c r="P8" s="872"/>
      <c r="Q8" s="872"/>
      <c r="R8" s="872"/>
      <c r="S8" s="872"/>
      <c r="T8" s="872"/>
      <c r="U8" s="488"/>
      <c r="V8" s="488"/>
      <c r="W8" s="509"/>
      <c r="X8" s="544"/>
      <c r="Y8" s="544"/>
      <c r="Z8" s="544"/>
      <c r="AA8" s="544"/>
      <c r="AB8" s="544"/>
    </row>
    <row r="9" spans="1:28" s="190" customFormat="1" ht="18.75">
      <c r="A9" s="544"/>
      <c r="B9" s="544"/>
      <c r="C9" s="544"/>
      <c r="D9" s="544"/>
      <c r="E9" s="544"/>
      <c r="F9" s="544"/>
      <c r="G9" s="544"/>
      <c r="H9" s="544"/>
      <c r="L9" s="152"/>
      <c r="M9" s="559" t="s">
        <v>597</v>
      </c>
      <c r="N9" s="584"/>
      <c r="O9" s="872" t="str">
        <f>IF(numberPr_ch="",IF(numberPr="","",numberPr),numberPr_ch)</f>
        <v>532</v>
      </c>
      <c r="P9" s="872"/>
      <c r="Q9" s="872"/>
      <c r="R9" s="872"/>
      <c r="S9" s="872"/>
      <c r="T9" s="872"/>
      <c r="U9" s="488"/>
      <c r="V9" s="488"/>
      <c r="W9" s="509"/>
      <c r="X9" s="544"/>
      <c r="Y9" s="544"/>
      <c r="Z9" s="544"/>
      <c r="AA9" s="544"/>
      <c r="AB9" s="544"/>
    </row>
    <row r="10" spans="1:28" s="190" customFormat="1" ht="18.75">
      <c r="A10" s="544"/>
      <c r="B10" s="544"/>
      <c r="C10" s="544"/>
      <c r="D10" s="544"/>
      <c r="E10" s="544"/>
      <c r="F10" s="544"/>
      <c r="G10" s="544"/>
      <c r="H10" s="544"/>
      <c r="L10" s="152"/>
      <c r="M10" s="559" t="s">
        <v>502</v>
      </c>
      <c r="N10" s="584"/>
      <c r="O10" s="872" t="str">
        <f>IF(IstPub_ch="",IF(IstPub="","",IstPub),IstPub_ch)</f>
        <v>сайт регулирующего органа</v>
      </c>
      <c r="P10" s="872"/>
      <c r="Q10" s="872"/>
      <c r="R10" s="872"/>
      <c r="S10" s="872"/>
      <c r="T10" s="872"/>
      <c r="U10" s="488"/>
      <c r="V10" s="488"/>
      <c r="W10" s="509"/>
      <c r="X10" s="544"/>
      <c r="Y10" s="544"/>
      <c r="Z10" s="544"/>
      <c r="AA10" s="544"/>
      <c r="AB10" s="544"/>
    </row>
    <row r="11" spans="1:28" s="190" customFormat="1" ht="11.25" hidden="1">
      <c r="A11" s="544"/>
      <c r="B11" s="544"/>
      <c r="C11" s="544"/>
      <c r="D11" s="544"/>
      <c r="E11" s="544"/>
      <c r="F11" s="544"/>
      <c r="G11" s="544"/>
      <c r="H11" s="544"/>
      <c r="L11" s="896"/>
      <c r="M11" s="896"/>
      <c r="N11" s="479"/>
      <c r="O11" s="488"/>
      <c r="P11" s="488"/>
      <c r="Q11" s="488"/>
      <c r="R11" s="488"/>
      <c r="S11" s="488"/>
      <c r="T11" s="488"/>
      <c r="U11" s="542" t="s">
        <v>373</v>
      </c>
      <c r="X11" s="544"/>
      <c r="Y11" s="544"/>
      <c r="Z11" s="544"/>
      <c r="AA11" s="544"/>
      <c r="AB11" s="544"/>
    </row>
    <row r="12" spans="1:28">
      <c r="J12" s="86"/>
      <c r="K12" s="86"/>
      <c r="L12" s="37"/>
      <c r="M12" s="37"/>
      <c r="N12" s="492"/>
      <c r="O12" s="873"/>
      <c r="P12" s="873"/>
      <c r="Q12" s="873"/>
      <c r="R12" s="873"/>
      <c r="S12" s="873"/>
      <c r="T12" s="873"/>
      <c r="U12" s="873"/>
    </row>
    <row r="13" spans="1:28">
      <c r="J13" s="86"/>
      <c r="K13" s="86"/>
      <c r="L13" s="815" t="s">
        <v>454</v>
      </c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 t="s">
        <v>455</v>
      </c>
    </row>
    <row r="14" spans="1:28" ht="14.25" customHeight="1">
      <c r="J14" s="86"/>
      <c r="K14" s="86"/>
      <c r="L14" s="879" t="s">
        <v>92</v>
      </c>
      <c r="M14" s="879" t="s">
        <v>641</v>
      </c>
      <c r="N14" s="579"/>
      <c r="O14" s="880" t="s">
        <v>643</v>
      </c>
      <c r="P14" s="881"/>
      <c r="Q14" s="881"/>
      <c r="R14" s="881"/>
      <c r="S14" s="881"/>
      <c r="T14" s="882"/>
      <c r="U14" s="890" t="s">
        <v>341</v>
      </c>
      <c r="V14" s="876" t="s">
        <v>275</v>
      </c>
      <c r="W14" s="815"/>
    </row>
    <row r="15" spans="1:28" ht="14.25" customHeight="1">
      <c r="J15" s="86"/>
      <c r="K15" s="86"/>
      <c r="L15" s="879"/>
      <c r="M15" s="879"/>
      <c r="N15" s="580"/>
      <c r="O15" s="885" t="s">
        <v>607</v>
      </c>
      <c r="P15" s="883" t="s">
        <v>271</v>
      </c>
      <c r="Q15" s="884"/>
      <c r="R15" s="887" t="s">
        <v>656</v>
      </c>
      <c r="S15" s="888"/>
      <c r="T15" s="889"/>
      <c r="U15" s="891"/>
      <c r="V15" s="877"/>
      <c r="W15" s="815"/>
    </row>
    <row r="16" spans="1:28" ht="33.75" customHeight="1">
      <c r="J16" s="86"/>
      <c r="K16" s="86"/>
      <c r="L16" s="879"/>
      <c r="M16" s="879"/>
      <c r="N16" s="581"/>
      <c r="O16" s="886"/>
      <c r="P16" s="104" t="s">
        <v>608</v>
      </c>
      <c r="Q16" s="104" t="s">
        <v>6</v>
      </c>
      <c r="R16" s="105" t="s">
        <v>274</v>
      </c>
      <c r="S16" s="874" t="s">
        <v>273</v>
      </c>
      <c r="T16" s="875"/>
      <c r="U16" s="892"/>
      <c r="V16" s="878"/>
      <c r="W16" s="815"/>
    </row>
    <row r="17" spans="1:28">
      <c r="J17" s="86"/>
      <c r="K17" s="528">
        <v>1</v>
      </c>
      <c r="L17" s="566" t="s">
        <v>93</v>
      </c>
      <c r="M17" s="566" t="s">
        <v>49</v>
      </c>
      <c r="N17" s="568" t="str">
        <f ca="1">OFFSET(N17,0,-1)</f>
        <v>2</v>
      </c>
      <c r="O17" s="567">
        <f ca="1">OFFSET(O17,0,-1)+1</f>
        <v>3</v>
      </c>
      <c r="P17" s="567">
        <f ca="1">OFFSET(P17,0,-1)+1</f>
        <v>4</v>
      </c>
      <c r="Q17" s="567">
        <f ca="1">OFFSET(Q17,0,-1)+1</f>
        <v>5</v>
      </c>
      <c r="R17" s="567">
        <f ca="1">OFFSET(R17,0,-1)+1</f>
        <v>6</v>
      </c>
      <c r="S17" s="897">
        <f ca="1">OFFSET(S17,0,-1)+1</f>
        <v>7</v>
      </c>
      <c r="T17" s="897"/>
      <c r="U17" s="567">
        <f ca="1">OFFSET(U17,0,-2)+1</f>
        <v>8</v>
      </c>
      <c r="V17" s="568">
        <f ca="1">OFFSET(V17,0,-1)</f>
        <v>8</v>
      </c>
      <c r="W17" s="567">
        <f ca="1">OFFSET(W17,0,-1)+1</f>
        <v>9</v>
      </c>
    </row>
    <row r="18" spans="1:28" ht="22.5">
      <c r="A18" s="898">
        <v>1</v>
      </c>
      <c r="B18" s="657"/>
      <c r="C18" s="657"/>
      <c r="D18" s="657"/>
      <c r="E18" s="658"/>
      <c r="F18" s="659"/>
      <c r="G18" s="659"/>
      <c r="H18" s="659"/>
      <c r="I18" s="226"/>
      <c r="J18" s="655"/>
      <c r="K18" s="661"/>
      <c r="L18" s="546">
        <f>mergeValue(A18)</f>
        <v>1</v>
      </c>
      <c r="M18" s="564" t="s">
        <v>20</v>
      </c>
      <c r="N18" s="565"/>
      <c r="O18" s="899"/>
      <c r="P18" s="899"/>
      <c r="Q18" s="899"/>
      <c r="R18" s="899"/>
      <c r="S18" s="899"/>
      <c r="T18" s="899"/>
      <c r="U18" s="899"/>
      <c r="V18" s="899"/>
      <c r="W18" s="413" t="s">
        <v>477</v>
      </c>
      <c r="Y18" s="543"/>
      <c r="Z18" s="543" t="str">
        <f t="shared" ref="Z18:Z31" si="0">IF(M18="","",M18 )</f>
        <v>Наименование тарифа</v>
      </c>
      <c r="AA18" s="543"/>
      <c r="AB18" s="543"/>
    </row>
    <row r="19" spans="1:28" ht="22.5">
      <c r="A19" s="898"/>
      <c r="B19" s="898">
        <v>1</v>
      </c>
      <c r="C19" s="657"/>
      <c r="D19" s="657"/>
      <c r="E19" s="659"/>
      <c r="F19" s="659"/>
      <c r="G19" s="659"/>
      <c r="H19" s="659"/>
      <c r="I19" s="654"/>
      <c r="J19" s="653"/>
      <c r="K19" s="656"/>
      <c r="L19" s="546" t="str">
        <f>mergeValue(A19) &amp;"."&amp; mergeValue(B19)</f>
        <v>1.1</v>
      </c>
      <c r="M19" s="514" t="s">
        <v>16</v>
      </c>
      <c r="N19" s="565"/>
      <c r="O19" s="899"/>
      <c r="P19" s="899"/>
      <c r="Q19" s="899"/>
      <c r="R19" s="899"/>
      <c r="S19" s="899"/>
      <c r="T19" s="899"/>
      <c r="U19" s="899"/>
      <c r="V19" s="899"/>
      <c r="W19" s="413" t="s">
        <v>478</v>
      </c>
      <c r="Y19" s="543"/>
      <c r="Z19" s="543" t="str">
        <f t="shared" si="0"/>
        <v>Территория действия тарифа</v>
      </c>
      <c r="AA19" s="543"/>
      <c r="AB19" s="543"/>
    </row>
    <row r="20" spans="1:28" ht="22.5">
      <c r="A20" s="898"/>
      <c r="B20" s="898"/>
      <c r="C20" s="898">
        <v>1</v>
      </c>
      <c r="D20" s="657"/>
      <c r="E20" s="659"/>
      <c r="F20" s="659"/>
      <c r="G20" s="659"/>
      <c r="H20" s="659"/>
      <c r="I20" s="660"/>
      <c r="J20" s="653"/>
      <c r="K20" s="656"/>
      <c r="L20" s="546" t="str">
        <f>mergeValue(A20) &amp;"."&amp; mergeValue(B20)&amp;"."&amp; mergeValue(C20)</f>
        <v>1.1.1</v>
      </c>
      <c r="M20" s="515" t="s">
        <v>7</v>
      </c>
      <c r="N20" s="565"/>
      <c r="O20" s="899"/>
      <c r="P20" s="899"/>
      <c r="Q20" s="899"/>
      <c r="R20" s="899"/>
      <c r="S20" s="899"/>
      <c r="T20" s="899"/>
      <c r="U20" s="899"/>
      <c r="V20" s="899"/>
      <c r="W20" s="413" t="s">
        <v>635</v>
      </c>
      <c r="Y20" s="543"/>
      <c r="Z20" s="543" t="str">
        <f t="shared" si="0"/>
        <v xml:space="preserve">Наименование системы теплоснабжения </v>
      </c>
      <c r="AA20" s="543"/>
      <c r="AB20" s="543"/>
    </row>
    <row r="21" spans="1:28" ht="22.5">
      <c r="A21" s="898"/>
      <c r="B21" s="898"/>
      <c r="C21" s="898"/>
      <c r="D21" s="898">
        <v>1</v>
      </c>
      <c r="E21" s="659"/>
      <c r="F21" s="659"/>
      <c r="G21" s="659"/>
      <c r="H21" s="659"/>
      <c r="I21" s="660"/>
      <c r="J21" s="653"/>
      <c r="K21" s="656"/>
      <c r="L21" s="546" t="str">
        <f>mergeValue(A21) &amp;"."&amp; mergeValue(B21)&amp;"."&amp; mergeValue(C21)&amp;"."&amp; mergeValue(D21)</f>
        <v>1.1.1.1</v>
      </c>
      <c r="M21" s="516" t="s">
        <v>22</v>
      </c>
      <c r="N21" s="565"/>
      <c r="O21" s="899"/>
      <c r="P21" s="899"/>
      <c r="Q21" s="899"/>
      <c r="R21" s="899"/>
      <c r="S21" s="899"/>
      <c r="T21" s="899"/>
      <c r="U21" s="899"/>
      <c r="V21" s="899"/>
      <c r="W21" s="413" t="s">
        <v>636</v>
      </c>
      <c r="Y21" s="543"/>
      <c r="Z21" s="543" t="str">
        <f t="shared" si="0"/>
        <v xml:space="preserve">Источник тепловой энергии  </v>
      </c>
      <c r="AA21" s="543"/>
      <c r="AB21" s="543"/>
    </row>
    <row r="22" spans="1:28" ht="101.25">
      <c r="A22" s="898"/>
      <c r="B22" s="898"/>
      <c r="C22" s="898"/>
      <c r="D22" s="898"/>
      <c r="E22" s="898">
        <v>1</v>
      </c>
      <c r="F22" s="659"/>
      <c r="G22" s="659"/>
      <c r="H22" s="657">
        <v>1</v>
      </c>
      <c r="I22" s="898">
        <v>1</v>
      </c>
      <c r="J22" s="659"/>
      <c r="K22" s="663"/>
      <c r="L22" s="546" t="str">
        <f>mergeValue(A22) &amp;"."&amp; mergeValue(B22)&amp;"."&amp; mergeValue(C22)&amp;"."&amp; mergeValue(D22)&amp;"."&amp; mergeValue(E22)</f>
        <v>1.1.1.1.1</v>
      </c>
      <c r="M22" s="518" t="s">
        <v>9</v>
      </c>
      <c r="N22" s="565"/>
      <c r="O22" s="900"/>
      <c r="P22" s="900"/>
      <c r="Q22" s="900"/>
      <c r="R22" s="900"/>
      <c r="S22" s="900"/>
      <c r="T22" s="900"/>
      <c r="U22" s="900"/>
      <c r="V22" s="900"/>
      <c r="W22" s="413" t="s">
        <v>640</v>
      </c>
      <c r="Y22" s="543"/>
      <c r="Z22" s="543" t="str">
        <f t="shared" si="0"/>
        <v>Схема подключения теплопотребляющей установки к коллектору источника тепловой энергии</v>
      </c>
      <c r="AA22" s="543"/>
      <c r="AB22" s="543"/>
    </row>
    <row r="23" spans="1:28" ht="90">
      <c r="A23" s="898"/>
      <c r="B23" s="898"/>
      <c r="C23" s="898"/>
      <c r="D23" s="898"/>
      <c r="E23" s="898"/>
      <c r="F23" s="898">
        <v>1</v>
      </c>
      <c r="G23" s="657"/>
      <c r="H23" s="657"/>
      <c r="I23" s="898"/>
      <c r="J23" s="898">
        <v>1</v>
      </c>
      <c r="K23" s="664"/>
      <c r="L23" s="546" t="str">
        <f>mergeValue(A23) &amp;"."&amp; mergeValue(B23)&amp;"."&amp; mergeValue(C23)&amp;"."&amp; mergeValue(D23)&amp;"."&amp; mergeValue(E23)&amp;"."&amp; mergeValue(F23)</f>
        <v>1.1.1.1.1.1</v>
      </c>
      <c r="M23" s="519" t="s">
        <v>10</v>
      </c>
      <c r="N23" s="565"/>
      <c r="O23" s="901"/>
      <c r="P23" s="902"/>
      <c r="Q23" s="902"/>
      <c r="R23" s="902"/>
      <c r="S23" s="902"/>
      <c r="T23" s="902"/>
      <c r="U23" s="902"/>
      <c r="V23" s="903"/>
      <c r="W23" s="413" t="s">
        <v>638</v>
      </c>
      <c r="Y23" s="543"/>
      <c r="Z23" s="543" t="str">
        <f t="shared" si="0"/>
        <v>Группа потребителей</v>
      </c>
      <c r="AA23" s="543"/>
      <c r="AB23" s="543"/>
    </row>
    <row r="24" spans="1:28" ht="189" customHeight="1">
      <c r="A24" s="898"/>
      <c r="B24" s="898"/>
      <c r="C24" s="898"/>
      <c r="D24" s="898"/>
      <c r="E24" s="898"/>
      <c r="F24" s="898"/>
      <c r="G24" s="657">
        <v>1</v>
      </c>
      <c r="H24" s="657"/>
      <c r="I24" s="898"/>
      <c r="J24" s="898"/>
      <c r="K24" s="664">
        <v>1</v>
      </c>
      <c r="L24" s="546" t="str">
        <f>mergeValue(A24) &amp;"."&amp; mergeValue(B24)&amp;"."&amp; mergeValue(C24)&amp;"."&amp; mergeValue(D24)&amp;"."&amp; mergeValue(E24)&amp;"."&amp; mergeValue(F24)&amp;"."&amp; mergeValue(G24)</f>
        <v>1.1.1.1.1.1.1</v>
      </c>
      <c r="M24" s="752"/>
      <c r="N24" s="565"/>
      <c r="O24" s="525"/>
      <c r="P24" s="525"/>
      <c r="Q24" s="772"/>
      <c r="R24" s="893"/>
      <c r="S24" s="894" t="s">
        <v>84</v>
      </c>
      <c r="T24" s="893"/>
      <c r="U24" s="894" t="s">
        <v>85</v>
      </c>
      <c r="V24" s="525"/>
      <c r="W24" s="869" t="s">
        <v>657</v>
      </c>
      <c r="X24" s="539" t="str">
        <f>strCheckDate(O25:V25)</f>
        <v/>
      </c>
      <c r="Y24" s="543"/>
      <c r="Z24" s="543" t="str">
        <f t="shared" si="0"/>
        <v/>
      </c>
      <c r="AA24" s="543"/>
      <c r="AB24" s="543"/>
    </row>
    <row r="25" spans="1:28" ht="11.25" hidden="1" customHeight="1">
      <c r="A25" s="898"/>
      <c r="B25" s="898"/>
      <c r="C25" s="898"/>
      <c r="D25" s="898"/>
      <c r="E25" s="898"/>
      <c r="F25" s="898"/>
      <c r="G25" s="657"/>
      <c r="H25" s="657"/>
      <c r="I25" s="898"/>
      <c r="J25" s="898"/>
      <c r="K25" s="664"/>
      <c r="L25" s="293"/>
      <c r="M25" s="565"/>
      <c r="N25" s="565"/>
      <c r="O25" s="525"/>
      <c r="P25" s="525"/>
      <c r="Q25" s="538" t="str">
        <f>R24 &amp; "-" &amp; T24</f>
        <v>-</v>
      </c>
      <c r="R25" s="893"/>
      <c r="S25" s="894"/>
      <c r="T25" s="893"/>
      <c r="U25" s="894"/>
      <c r="V25" s="525"/>
      <c r="W25" s="870"/>
      <c r="Y25" s="543"/>
      <c r="Z25" s="543" t="str">
        <f t="shared" si="0"/>
        <v/>
      </c>
      <c r="AA25" s="543"/>
      <c r="AB25" s="543"/>
    </row>
    <row r="26" spans="1:28" ht="15" customHeight="1">
      <c r="A26" s="898"/>
      <c r="B26" s="898"/>
      <c r="C26" s="898"/>
      <c r="D26" s="898"/>
      <c r="E26" s="898"/>
      <c r="F26" s="898"/>
      <c r="G26" s="659"/>
      <c r="H26" s="657"/>
      <c r="I26" s="898"/>
      <c r="J26" s="898"/>
      <c r="K26" s="663"/>
      <c r="L26" s="512"/>
      <c r="M26" s="521" t="s">
        <v>25</v>
      </c>
      <c r="N26" s="162"/>
      <c r="O26" s="162"/>
      <c r="P26" s="162"/>
      <c r="Q26" s="162"/>
      <c r="R26" s="162"/>
      <c r="S26" s="162"/>
      <c r="T26" s="162"/>
      <c r="U26" s="162"/>
      <c r="V26" s="523"/>
      <c r="W26" s="871"/>
      <c r="Y26" s="543"/>
      <c r="Z26" s="543" t="str">
        <f t="shared" si="0"/>
        <v>Добавить вид теплоносителя (параметры теплоносителя)</v>
      </c>
      <c r="AA26" s="543"/>
      <c r="AB26" s="543"/>
    </row>
    <row r="27" spans="1:28" ht="15" customHeight="1">
      <c r="A27" s="898"/>
      <c r="B27" s="898"/>
      <c r="C27" s="898"/>
      <c r="D27" s="898"/>
      <c r="E27" s="898"/>
      <c r="F27" s="659"/>
      <c r="G27" s="659"/>
      <c r="H27" s="657"/>
      <c r="I27" s="898"/>
      <c r="J27" s="659"/>
      <c r="K27" s="663"/>
      <c r="L27" s="512"/>
      <c r="M27" s="520" t="s">
        <v>11</v>
      </c>
      <c r="N27" s="162"/>
      <c r="O27" s="162"/>
      <c r="P27" s="162"/>
      <c r="Q27" s="162"/>
      <c r="R27" s="162"/>
      <c r="S27" s="162"/>
      <c r="T27" s="162"/>
      <c r="U27" s="526"/>
      <c r="V27" s="162"/>
      <c r="W27" s="583"/>
      <c r="Y27" s="543"/>
      <c r="Z27" s="543" t="str">
        <f t="shared" si="0"/>
        <v>Добавить группу потребителей</v>
      </c>
      <c r="AA27" s="543"/>
      <c r="AB27" s="543"/>
    </row>
    <row r="28" spans="1:28" ht="15" customHeight="1">
      <c r="A28" s="898"/>
      <c r="B28" s="898"/>
      <c r="C28" s="898"/>
      <c r="D28" s="898"/>
      <c r="E28" s="662"/>
      <c r="F28" s="659"/>
      <c r="G28" s="659"/>
      <c r="H28" s="659"/>
      <c r="I28" s="655"/>
      <c r="J28" s="85"/>
      <c r="K28" s="661"/>
      <c r="L28" s="512"/>
      <c r="M28" s="517" t="s">
        <v>12</v>
      </c>
      <c r="N28" s="162"/>
      <c r="O28" s="162"/>
      <c r="P28" s="162"/>
      <c r="Q28" s="162"/>
      <c r="R28" s="162"/>
      <c r="S28" s="162"/>
      <c r="T28" s="162"/>
      <c r="U28" s="526"/>
      <c r="V28" s="162"/>
      <c r="W28" s="583"/>
      <c r="Y28" s="543"/>
      <c r="Z28" s="543" t="str">
        <f t="shared" si="0"/>
        <v>Добавить схему подключения</v>
      </c>
      <c r="AA28" s="543"/>
      <c r="AB28" s="543"/>
    </row>
    <row r="29" spans="1:28" ht="15" customHeight="1">
      <c r="A29" s="898"/>
      <c r="B29" s="898"/>
      <c r="C29" s="898"/>
      <c r="D29" s="662"/>
      <c r="E29" s="662"/>
      <c r="F29" s="659"/>
      <c r="G29" s="659"/>
      <c r="H29" s="659"/>
      <c r="I29" s="655"/>
      <c r="J29" s="85"/>
      <c r="K29" s="661"/>
      <c r="L29" s="512"/>
      <c r="M29" s="150" t="s">
        <v>17</v>
      </c>
      <c r="N29" s="162"/>
      <c r="O29" s="162"/>
      <c r="P29" s="162"/>
      <c r="Q29" s="162"/>
      <c r="R29" s="162"/>
      <c r="S29" s="162"/>
      <c r="T29" s="162"/>
      <c r="U29" s="526"/>
      <c r="V29" s="162"/>
      <c r="W29" s="583"/>
      <c r="Y29" s="543"/>
      <c r="Z29" s="543" t="str">
        <f t="shared" si="0"/>
        <v>Добавить источник тепловой энергии</v>
      </c>
      <c r="AA29" s="543"/>
      <c r="AB29" s="543"/>
    </row>
    <row r="30" spans="1:28" ht="15" customHeight="1">
      <c r="A30" s="898"/>
      <c r="B30" s="898"/>
      <c r="C30" s="662"/>
      <c r="D30" s="662"/>
      <c r="E30" s="662"/>
      <c r="F30" s="662"/>
      <c r="G30" s="667"/>
      <c r="H30" s="655"/>
      <c r="I30" s="665"/>
      <c r="J30" s="85"/>
      <c r="K30" s="666"/>
      <c r="L30" s="512"/>
      <c r="M30" s="149" t="s">
        <v>18</v>
      </c>
      <c r="N30" s="162"/>
      <c r="O30" s="162"/>
      <c r="P30" s="162"/>
      <c r="Q30" s="162"/>
      <c r="R30" s="162"/>
      <c r="S30" s="162"/>
      <c r="T30" s="162"/>
      <c r="U30" s="526"/>
      <c r="V30" s="162"/>
      <c r="W30" s="583"/>
      <c r="Y30" s="543"/>
      <c r="Z30" s="543" t="str">
        <f t="shared" si="0"/>
        <v>Добавить наименование системы теплоснабжения</v>
      </c>
      <c r="AA30" s="543"/>
      <c r="AB30" s="543"/>
    </row>
    <row r="31" spans="1:28" ht="15" customHeight="1">
      <c r="A31" s="898"/>
      <c r="B31" s="662"/>
      <c r="C31" s="662"/>
      <c r="D31" s="662"/>
      <c r="E31" s="662"/>
      <c r="F31" s="662"/>
      <c r="G31" s="667"/>
      <c r="H31" s="655"/>
      <c r="I31" s="655"/>
      <c r="J31" s="85"/>
      <c r="K31" s="661"/>
      <c r="L31" s="512"/>
      <c r="M31" s="155" t="s">
        <v>19</v>
      </c>
      <c r="N31" s="162"/>
      <c r="O31" s="162"/>
      <c r="P31" s="162"/>
      <c r="Q31" s="162"/>
      <c r="R31" s="162"/>
      <c r="S31" s="162"/>
      <c r="T31" s="162"/>
      <c r="U31" s="526"/>
      <c r="V31" s="162"/>
      <c r="W31" s="583"/>
      <c r="Y31" s="543"/>
      <c r="Z31" s="543" t="str">
        <f t="shared" si="0"/>
        <v>Добавить территорию действия тарифа</v>
      </c>
      <c r="AA31" s="543"/>
      <c r="AB31" s="543"/>
    </row>
    <row r="32" spans="1:28" customFormat="1" ht="15" customHeight="1">
      <c r="L32" s="482"/>
      <c r="M32" s="165" t="s">
        <v>309</v>
      </c>
      <c r="N32" s="162"/>
      <c r="O32" s="162"/>
      <c r="P32" s="162"/>
      <c r="Q32" s="162"/>
      <c r="R32" s="162"/>
      <c r="S32" s="162"/>
      <c r="T32" s="162"/>
      <c r="U32" s="526"/>
      <c r="V32" s="162"/>
      <c r="W32" s="583"/>
      <c r="X32" s="541"/>
      <c r="Y32" s="541"/>
      <c r="Z32" s="541"/>
      <c r="AA32" s="541"/>
      <c r="AB32" s="541"/>
    </row>
    <row r="33" spans="1:28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X33" s="36"/>
      <c r="Y33" s="36"/>
      <c r="Z33" s="36"/>
      <c r="AA33" s="36"/>
      <c r="AB33" s="36"/>
    </row>
    <row r="34" spans="1:28" ht="89.25" customHeight="1">
      <c r="L34" s="1">
        <v>1</v>
      </c>
      <c r="M34" s="862" t="s">
        <v>634</v>
      </c>
      <c r="N34" s="862"/>
      <c r="O34" s="862"/>
      <c r="P34" s="862"/>
      <c r="Q34" s="862"/>
      <c r="R34" s="862"/>
      <c r="S34" s="862"/>
      <c r="T34" s="862"/>
      <c r="U34" s="862"/>
      <c r="V34" s="862"/>
      <c r="W34" s="862"/>
    </row>
  </sheetData>
  <sheetProtection password="FA9C" sheet="1" objects="1" scenarios="1" formatColumns="0" formatRows="0"/>
  <dataConsolidate/>
  <mergeCells count="39">
    <mergeCell ref="F23:F26"/>
    <mergeCell ref="O23:V23"/>
    <mergeCell ref="R24:R25"/>
    <mergeCell ref="S24:S25"/>
    <mergeCell ref="A18:A31"/>
    <mergeCell ref="O18:V18"/>
    <mergeCell ref="B19:B30"/>
    <mergeCell ref="O19:V19"/>
    <mergeCell ref="C20:C29"/>
    <mergeCell ref="O20:V20"/>
    <mergeCell ref="D21:D28"/>
    <mergeCell ref="O21:V21"/>
    <mergeCell ref="E22:E27"/>
    <mergeCell ref="O22:V22"/>
    <mergeCell ref="T24:T25"/>
    <mergeCell ref="U24:U25"/>
    <mergeCell ref="L5:T5"/>
    <mergeCell ref="L11:M11"/>
    <mergeCell ref="S17:T17"/>
    <mergeCell ref="I22:I27"/>
    <mergeCell ref="J23:J26"/>
    <mergeCell ref="L13:V13"/>
    <mergeCell ref="L14:L16"/>
    <mergeCell ref="M14:M16"/>
    <mergeCell ref="O14:T14"/>
    <mergeCell ref="P15:Q15"/>
    <mergeCell ref="O15:O16"/>
    <mergeCell ref="R15:T15"/>
    <mergeCell ref="U14:U16"/>
    <mergeCell ref="M34:W34"/>
    <mergeCell ref="W24:W26"/>
    <mergeCell ref="O7:T7"/>
    <mergeCell ref="O8:T8"/>
    <mergeCell ref="O9:T9"/>
    <mergeCell ref="O10:T10"/>
    <mergeCell ref="O12:U12"/>
    <mergeCell ref="W13:W16"/>
    <mergeCell ref="S16:T16"/>
    <mergeCell ref="V14:V16"/>
  </mergeCells>
  <dataValidations count="6">
    <dataValidation allowBlank="1" promptTitle="checkPeriodRange" sqref="Q25"/>
    <dataValidation type="list" allowBlank="1" showInputMessage="1" showErrorMessage="1" errorTitle="Ошибка" error="Выберите значение из списка" sqref="O22">
      <formula1>kind_of_scheme_in</formula1>
    </dataValidation>
    <dataValidation type="list" allowBlank="1" showInputMessage="1" showErrorMessage="1" errorTitle="Ошибка" error="Выберите значение из списка" sqref="M24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4 R24"/>
    <dataValidation allowBlank="1" showInputMessage="1" showErrorMessage="1" prompt="Для выбора выполните двойной щелчок левой клавиши мыши по соответствующей ячейке." sqref="U24 S24"/>
    <dataValidation type="list" allowBlank="1" showInputMessage="1" showErrorMessage="1" errorTitle="Ошибка" error="Выберите значение из списка" prompt="Выберите значение из списка" sqref="O23:V23">
      <formula1>kind_of_cons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15" hidden="1" customWidth="1"/>
    <col min="2" max="4" width="3.7109375" style="202" hidden="1" customWidth="1"/>
    <col min="5" max="5" width="3.7109375" style="87" customWidth="1"/>
    <col min="6" max="6" width="9.7109375" style="36" customWidth="1"/>
    <col min="7" max="7" width="37.7109375" style="36" customWidth="1"/>
    <col min="8" max="8" width="66.85546875" style="36" customWidth="1"/>
    <col min="9" max="9" width="115.7109375" style="36" customWidth="1"/>
    <col min="10" max="11" width="10.5703125" style="202"/>
    <col min="12" max="12" width="11.140625" style="202" customWidth="1"/>
    <col min="13" max="20" width="10.5703125" style="202"/>
    <col min="21" max="16384" width="10.5703125" style="36"/>
  </cols>
  <sheetData>
    <row r="1" spans="1:20" ht="3" customHeight="1">
      <c r="A1" s="215" t="s">
        <v>49</v>
      </c>
    </row>
    <row r="2" spans="1:20" ht="22.5">
      <c r="F2" s="863" t="s">
        <v>492</v>
      </c>
      <c r="G2" s="864"/>
      <c r="H2" s="865"/>
      <c r="I2" s="436"/>
    </row>
    <row r="3" spans="1:20" ht="3" customHeight="1"/>
    <row r="4" spans="1:20" s="190" customFormat="1" ht="11.25">
      <c r="A4" s="214"/>
      <c r="B4" s="214"/>
      <c r="C4" s="214"/>
      <c r="D4" s="214"/>
      <c r="F4" s="815" t="s">
        <v>454</v>
      </c>
      <c r="G4" s="815"/>
      <c r="H4" s="815"/>
      <c r="I4" s="866" t="s">
        <v>455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s="190" customFormat="1" ht="11.25" customHeight="1">
      <c r="A5" s="214"/>
      <c r="B5" s="214"/>
      <c r="C5" s="214"/>
      <c r="D5" s="214"/>
      <c r="F5" s="319" t="s">
        <v>92</v>
      </c>
      <c r="G5" s="337" t="s">
        <v>457</v>
      </c>
      <c r="H5" s="318" t="s">
        <v>442</v>
      </c>
      <c r="I5" s="866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</row>
    <row r="6" spans="1:20" s="190" customFormat="1" ht="12" customHeight="1">
      <c r="A6" s="214"/>
      <c r="B6" s="214"/>
      <c r="C6" s="214"/>
      <c r="D6" s="214"/>
      <c r="F6" s="320" t="s">
        <v>93</v>
      </c>
      <c r="G6" s="322">
        <v>2</v>
      </c>
      <c r="H6" s="323">
        <v>3</v>
      </c>
      <c r="I6" s="321">
        <v>4</v>
      </c>
      <c r="J6" s="214">
        <v>4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s="190" customFormat="1" ht="18.75">
      <c r="A7" s="214"/>
      <c r="B7" s="214"/>
      <c r="C7" s="214"/>
      <c r="D7" s="214"/>
      <c r="F7" s="335">
        <v>1</v>
      </c>
      <c r="G7" s="417" t="s">
        <v>493</v>
      </c>
      <c r="H7" s="317" t="str">
        <f>IF(dateCh="","",dateCh)</f>
        <v>20.12.2018</v>
      </c>
      <c r="I7" s="196" t="s">
        <v>494</v>
      </c>
      <c r="J7" s="33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0" s="190" customFormat="1" ht="45">
      <c r="A8" s="867">
        <v>1</v>
      </c>
      <c r="B8" s="214"/>
      <c r="C8" s="214"/>
      <c r="D8" s="214"/>
      <c r="F8" s="335" t="str">
        <f>"2." &amp;mergeValue(A8)</f>
        <v>2.1</v>
      </c>
      <c r="G8" s="417" t="s">
        <v>495</v>
      </c>
      <c r="H8" s="317"/>
      <c r="I8" s="196" t="s">
        <v>592</v>
      </c>
      <c r="J8" s="33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1:20" s="190" customFormat="1" ht="22.5">
      <c r="A9" s="867"/>
      <c r="B9" s="214"/>
      <c r="C9" s="214"/>
      <c r="D9" s="214"/>
      <c r="F9" s="335" t="str">
        <f>"3." &amp;mergeValue(A9)</f>
        <v>3.1</v>
      </c>
      <c r="G9" s="417" t="s">
        <v>496</v>
      </c>
      <c r="H9" s="317"/>
      <c r="I9" s="196" t="s">
        <v>590</v>
      </c>
      <c r="J9" s="33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1:20" s="190" customFormat="1" ht="22.5">
      <c r="A10" s="867"/>
      <c r="B10" s="214"/>
      <c r="C10" s="214"/>
      <c r="D10" s="214"/>
      <c r="F10" s="335" t="str">
        <f>"4."&amp;mergeValue(A10)</f>
        <v>4.1</v>
      </c>
      <c r="G10" s="417" t="s">
        <v>497</v>
      </c>
      <c r="H10" s="318" t="s">
        <v>458</v>
      </c>
      <c r="I10" s="196"/>
      <c r="J10" s="33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20" s="190" customFormat="1" ht="18.75">
      <c r="A11" s="867"/>
      <c r="B11" s="867">
        <v>1</v>
      </c>
      <c r="C11" s="344"/>
      <c r="D11" s="344"/>
      <c r="F11" s="335" t="str">
        <f>"4."&amp;mergeValue(A11) &amp;"."&amp;mergeValue(B11)</f>
        <v>4.1.1</v>
      </c>
      <c r="G11" s="324" t="s">
        <v>594</v>
      </c>
      <c r="H11" s="317" t="str">
        <f>IF(region_name="","",region_name)</f>
        <v>Республика Башкортостан</v>
      </c>
      <c r="I11" s="196" t="s">
        <v>500</v>
      </c>
      <c r="J11" s="334"/>
      <c r="K11" s="214"/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0" s="190" customFormat="1" ht="22.5">
      <c r="A12" s="867"/>
      <c r="B12" s="867"/>
      <c r="C12" s="867">
        <v>1</v>
      </c>
      <c r="D12" s="344"/>
      <c r="F12" s="335" t="str">
        <f>"4."&amp;mergeValue(A12) &amp;"."&amp;mergeValue(B12)&amp;"."&amp;mergeValue(C12)</f>
        <v>4.1.1.1</v>
      </c>
      <c r="G12" s="341" t="s">
        <v>498</v>
      </c>
      <c r="H12" s="317"/>
      <c r="I12" s="196" t="s">
        <v>501</v>
      </c>
      <c r="J12" s="334"/>
      <c r="K12" s="214"/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s="190" customFormat="1" ht="39" customHeight="1">
      <c r="A13" s="867"/>
      <c r="B13" s="867"/>
      <c r="C13" s="867"/>
      <c r="D13" s="344">
        <v>1</v>
      </c>
      <c r="F13" s="335" t="str">
        <f>"4."&amp;mergeValue(A13) &amp;"."&amp;mergeValue(B13)&amp;"."&amp;mergeValue(C13)&amp;"."&amp;mergeValue(D13)</f>
        <v>4.1.1.1.1</v>
      </c>
      <c r="G13" s="420" t="s">
        <v>499</v>
      </c>
      <c r="H13" s="317"/>
      <c r="I13" s="868" t="s">
        <v>593</v>
      </c>
      <c r="J13" s="334"/>
      <c r="K13" s="214"/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s="190" customFormat="1" ht="18.75">
      <c r="A14" s="867"/>
      <c r="B14" s="867"/>
      <c r="C14" s="867"/>
      <c r="D14" s="344"/>
      <c r="F14" s="338"/>
      <c r="G14" s="150" t="s">
        <v>4</v>
      </c>
      <c r="H14" s="343"/>
      <c r="I14" s="868"/>
      <c r="J14" s="33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s="190" customFormat="1" ht="18.75">
      <c r="A15" s="867"/>
      <c r="B15" s="867"/>
      <c r="C15" s="344"/>
      <c r="D15" s="344"/>
      <c r="F15" s="421"/>
      <c r="G15" s="195" t="s">
        <v>403</v>
      </c>
      <c r="H15" s="422"/>
      <c r="I15" s="423"/>
      <c r="J15" s="33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0" s="190" customFormat="1" ht="18.75">
      <c r="A16" s="867"/>
      <c r="B16" s="214"/>
      <c r="C16" s="214"/>
      <c r="D16" s="214"/>
      <c r="F16" s="338"/>
      <c r="G16" s="155" t="s">
        <v>507</v>
      </c>
      <c r="H16" s="339"/>
      <c r="I16" s="340"/>
      <c r="J16" s="334"/>
      <c r="K16" s="214"/>
      <c r="L16" s="214"/>
      <c r="M16" s="214"/>
      <c r="N16" s="214"/>
      <c r="O16" s="214"/>
      <c r="P16" s="214"/>
      <c r="Q16" s="214"/>
      <c r="R16" s="214"/>
      <c r="S16" s="214"/>
      <c r="T16" s="214"/>
    </row>
    <row r="17" spans="1:20" s="190" customFormat="1" ht="18.75">
      <c r="A17" s="214"/>
      <c r="B17" s="214"/>
      <c r="C17" s="214"/>
      <c r="D17" s="214"/>
      <c r="F17" s="338"/>
      <c r="G17" s="165" t="s">
        <v>506</v>
      </c>
      <c r="H17" s="339"/>
      <c r="I17" s="340"/>
      <c r="J17" s="33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0" s="326" customFormat="1" ht="3" customHeight="1">
      <c r="A18" s="327"/>
      <c r="B18" s="327"/>
      <c r="C18" s="327"/>
      <c r="D18" s="327"/>
      <c r="F18" s="345"/>
      <c r="G18" s="346"/>
      <c r="H18" s="347"/>
      <c r="I18" s="348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</row>
    <row r="19" spans="1:20" s="326" customFormat="1" ht="15" customHeight="1">
      <c r="A19" s="327"/>
      <c r="B19" s="327"/>
      <c r="C19" s="327"/>
      <c r="D19" s="327"/>
      <c r="F19" s="325"/>
      <c r="G19" s="862" t="s">
        <v>595</v>
      </c>
      <c r="H19" s="862"/>
      <c r="I19" s="226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825</vt:i4>
      </vt:variant>
    </vt:vector>
  </HeadingPairs>
  <TitlesOfParts>
    <vt:vector size="835" baseType="lpstr">
      <vt:lpstr>Инструкция</vt:lpstr>
      <vt:lpstr>Титульный</vt:lpstr>
      <vt:lpstr>Территории</vt:lpstr>
      <vt:lpstr>Перечень тарифов</vt:lpstr>
      <vt:lpstr>Форма 1.0.1 | Т-ТЭ | потр</vt:lpstr>
      <vt:lpstr>Форма 4.2.1 | Т-ТЭ | потр</vt:lpstr>
      <vt:lpstr>Форма 1.0.1 | Форма 4.7</vt:lpstr>
      <vt:lpstr>Форма 4.7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add_CS_List05_3_i</vt:lpstr>
      <vt:lpstr>add_CS_List05_4</vt:lpstr>
      <vt:lpstr>add_CS_List05_5</vt:lpstr>
      <vt:lpstr>add_CS_List05_6</vt:lpstr>
      <vt:lpstr>add_CS_List05_7</vt:lpstr>
      <vt:lpstr>add_CS_List05_8</vt:lpstr>
      <vt:lpstr>add_CS_List05_9</vt:lpstr>
      <vt:lpstr>add_CT_1</vt:lpstr>
      <vt:lpstr>add_CT_10</vt:lpstr>
      <vt:lpstr>add_CT_2</vt:lpstr>
      <vt:lpstr>add_CT_3</vt:lpstr>
      <vt:lpstr>add_CT_3_i</vt:lpstr>
      <vt:lpstr>add_CT_4</vt:lpstr>
      <vt:lpstr>add_CT_5</vt:lpstr>
      <vt:lpstr>add_CT_6</vt:lpstr>
      <vt:lpstr>add_CT_7</vt:lpstr>
      <vt:lpstr>add_CT_8</vt:lpstr>
      <vt:lpstr>add_CT_9</vt:lpstr>
      <vt:lpstr>add_MO_1</vt:lpstr>
      <vt:lpstr>add_MO_10</vt:lpstr>
      <vt:lpstr>add_MO_2</vt:lpstr>
      <vt:lpstr>add_MO_3</vt:lpstr>
      <vt:lpstr>add_MO_3_i</vt:lpstr>
      <vt:lpstr>add_MO_4</vt:lpstr>
      <vt:lpstr>add_MO_5</vt:lpstr>
      <vt:lpstr>add_MO_6</vt:lpstr>
      <vt:lpstr>add_MO_7</vt:lpstr>
      <vt:lpstr>add_MO_8</vt:lpstr>
      <vt:lpstr>add_MO_9</vt:lpstr>
      <vt:lpstr>add_MO_List05_1</vt:lpstr>
      <vt:lpstr>add_MO_List05_10</vt:lpstr>
      <vt:lpstr>add_MO_List05_2</vt:lpstr>
      <vt:lpstr>add_MO_List05_3</vt:lpstr>
      <vt:lpstr>add_MO_List05_3_i</vt:lpstr>
      <vt:lpstr>add_MO_List05_4</vt:lpstr>
      <vt:lpstr>add_MO_List05_5</vt:lpstr>
      <vt:lpstr>add_MO_List05_6</vt:lpstr>
      <vt:lpstr>add_MO_List05_7</vt:lpstr>
      <vt:lpstr>add_MO_List05_8</vt:lpstr>
      <vt:lpstr>add_MO_List05_9</vt:lpstr>
      <vt:lpstr>add_MR_List05_1</vt:lpstr>
      <vt:lpstr>add_MR_List05_10</vt:lpstr>
      <vt:lpstr>add_MR_List05_2</vt:lpstr>
      <vt:lpstr>add_MR_List05_3</vt:lpstr>
      <vt:lpstr>add_MR_List05_3_i</vt:lpstr>
      <vt:lpstr>add_MR_List05_4</vt:lpstr>
      <vt:lpstr>add_MR_List05_5</vt:lpstr>
      <vt:lpstr>add_MR_List05_6</vt:lpstr>
      <vt:lpstr>add_MR_List05_7</vt:lpstr>
      <vt:lpstr>add_MR_List05_8</vt:lpstr>
      <vt:lpstr>add_MR_List05_9</vt:lpstr>
      <vt:lpstr>add_POST_5</vt:lpstr>
      <vt:lpstr>add_Rate_1</vt:lpstr>
      <vt:lpstr>add_Rate_10</vt:lpstr>
      <vt:lpstr>add_Rate_2</vt:lpstr>
      <vt:lpstr>add_Rate_3</vt:lpstr>
      <vt:lpstr>add_Rate_3_i</vt:lpstr>
      <vt:lpstr>add_Rate_4</vt:lpstr>
      <vt:lpstr>add_Rate_5</vt:lpstr>
      <vt:lpstr>add_Rate_6</vt:lpstr>
      <vt:lpstr>add_Rate_7</vt:lpstr>
      <vt:lpstr>add_Rate_8</vt:lpstr>
      <vt:lpstr>add_Rate_9</vt:lpstr>
      <vt:lpstr>add_Scheme_6</vt:lpstr>
      <vt:lpstr>add_TER_List05_1</vt:lpstr>
      <vt:lpstr>add_TER_List05_10</vt:lpstr>
      <vt:lpstr>add_TER_List05_2</vt:lpstr>
      <vt:lpstr>add_TER_List05_3</vt:lpstr>
      <vt:lpstr>add_TER_List05_3_i</vt:lpstr>
      <vt:lpstr>add_TER_List05_4</vt:lpstr>
      <vt:lpstr>add_TER_List05_5</vt:lpstr>
      <vt:lpstr>add_TER_List05_6</vt:lpstr>
      <vt:lpstr>add_TER_List05_7</vt:lpstr>
      <vt:lpstr>add_TER_List05_8</vt:lpstr>
      <vt:lpstr>add_TER_List05_9</vt:lpstr>
      <vt:lpstr>add_Warm_1</vt:lpstr>
      <vt:lpstr>add_Warm_10</vt:lpstr>
      <vt:lpstr>add_Warm_2</vt:lpstr>
      <vt:lpstr>add_Warm_3</vt:lpstr>
      <vt:lpstr>add_Warm_3_i</vt:lpstr>
      <vt:lpstr>add_Warm_4</vt:lpstr>
      <vt:lpstr>add_Warm_5</vt:lpstr>
      <vt:lpstr>add_Warm_6</vt:lpstr>
      <vt:lpstr>add_Warm_7</vt:lpstr>
      <vt:lpstr>add_Warm_8</vt:lpstr>
      <vt:lpstr>add_Warm_9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</vt:lpstr>
      <vt:lpstr>checkCell_List06_10_unique</vt:lpstr>
      <vt:lpstr>checkCell_List06_13</vt:lpstr>
      <vt:lpstr>checkCell_List06_13_double_date</vt:lpstr>
      <vt:lpstr>checkCell_List06_13_unique_t</vt:lpstr>
      <vt:lpstr>checkCell_List06_13_unique_t1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checkCell_List06_3_i</vt:lpstr>
      <vt:lpstr>checkCell_List06_3_i_double_date</vt:lpstr>
      <vt:lpstr>checkCell_List06_3_i_unique_t</vt:lpstr>
      <vt:lpstr>checkCell_List06_3_i_unique_t1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checkCell_List06_5</vt:lpstr>
      <vt:lpstr>checkCell_List06_5_double_date</vt:lpstr>
      <vt:lpstr>checkCell_List06_5_unique_t</vt:lpstr>
      <vt:lpstr>checkCell_List06_5_unique_t1</vt:lpstr>
      <vt:lpstr>checkCell_List06_6</vt:lpstr>
      <vt:lpstr>checkCell_List06_6_double_date</vt:lpstr>
      <vt:lpstr>checkCell_List06_6_unique_t</vt:lpstr>
      <vt:lpstr>checkCell_List06_6_unique_t1</vt:lpstr>
      <vt:lpstr>checkCell_List06_7</vt:lpstr>
      <vt:lpstr>checkCell_List06_7_double_date</vt:lpstr>
      <vt:lpstr>checkCell_List06_7_unique_t</vt:lpstr>
      <vt:lpstr>checkCell_List06_7_unique_t1</vt:lpstr>
      <vt:lpstr>checkCell_List06_8</vt:lpstr>
      <vt:lpstr>checkCell_List06_8_double_date</vt:lpstr>
      <vt:lpstr>checkCell_List06_8_unique_t</vt:lpstr>
      <vt:lpstr>checkCell_List06_8_unique_t1</vt:lpstr>
      <vt:lpstr>checkCell_List06_9</vt:lpstr>
      <vt:lpstr>checkCell_List06_9_double_date</vt:lpstr>
      <vt:lpstr>checkCell_List06_9_plata</vt:lpstr>
      <vt:lpstr>checkCell_List07</vt:lpstr>
      <vt:lpstr>checkCell_List11</vt:lpstr>
      <vt:lpstr>checkCells_List05_1</vt:lpstr>
      <vt:lpstr>checkCells_List05_10</vt:lpstr>
      <vt:lpstr>checkCells_List05_11</vt:lpstr>
      <vt:lpstr>checkCells_List05_13</vt:lpstr>
      <vt:lpstr>checkCells_List05_2</vt:lpstr>
      <vt:lpstr>checkCells_List05_3</vt:lpstr>
      <vt:lpstr>checkCells_List05_3_i</vt:lpstr>
      <vt:lpstr>checkCells_List05_4</vt:lpstr>
      <vt:lpstr>checkCells_List05_5</vt:lpstr>
      <vt:lpstr>checkCells_List05_6</vt:lpstr>
      <vt:lpstr>checkCells_List05_7</vt:lpstr>
      <vt:lpstr>checkCells_List05_8</vt:lpstr>
      <vt:lpstr>checkCells_List05_9</vt:lpstr>
      <vt:lpstr>checkDEfCell_List01</vt:lpstr>
      <vt:lpstr>chkGetUpdatesValue</vt:lpstr>
      <vt:lpstr>chkNoUpdatesValue</vt:lpstr>
      <vt:lpstr>code</vt:lpstr>
      <vt:lpstr>Col_5_2</vt:lpstr>
      <vt:lpstr>Component_comp</vt:lpstr>
      <vt:lpstr>Component_comp_p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default_val_1</vt:lpstr>
      <vt:lpstr>default_val_2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et_List02_changeColor_4</vt:lpstr>
      <vt:lpstr>et_List02_changeColor_4_wd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et_List05_13_FormulaVD</vt:lpstr>
      <vt:lpstr>et_List05_2</vt:lpstr>
      <vt:lpstr>et_List05_2_FormulaVD</vt:lpstr>
      <vt:lpstr>et_List05_3</vt:lpstr>
      <vt:lpstr>et_List05_3_FormulaVD</vt:lpstr>
      <vt:lpstr>et_List05_3_i_FormulaVD</vt:lpstr>
      <vt:lpstr>et_List05_4</vt:lpstr>
      <vt:lpstr>et_List05_4_FormulaVD</vt:lpstr>
      <vt:lpstr>et_List05_5_FormulaVD</vt:lpstr>
      <vt:lpstr>et_List05_6_FormulaVD</vt:lpstr>
      <vt:lpstr>et_List05_7_FormulaVD</vt:lpstr>
      <vt:lpstr>et_List05_8_FormulaVD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et_List06_13</vt:lpstr>
      <vt:lpstr>et_List06_13_1</vt:lpstr>
      <vt:lpstr>et_List06_13_2</vt:lpstr>
      <vt:lpstr>et_List06_13_3</vt:lpstr>
      <vt:lpstr>et_List06_13_4</vt:lpstr>
      <vt:lpstr>et_List06_13_5</vt:lpstr>
      <vt:lpstr>et_List06_13_6</vt:lpstr>
      <vt:lpstr>et_List06_13_7</vt:lpstr>
      <vt:lpstr>et_List06_13_MC</vt:lpstr>
      <vt:lpstr>et_List06_13_MC2</vt:lpstr>
      <vt:lpstr>et_List06_13_MC3</vt:lpstr>
      <vt:lpstr>et_List06_13_Period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et_List06_3_i</vt:lpstr>
      <vt:lpstr>et_List06_3_i_1</vt:lpstr>
      <vt:lpstr>et_List06_3_i_2</vt:lpstr>
      <vt:lpstr>et_List06_3_i_3</vt:lpstr>
      <vt:lpstr>et_List06_3_i_4</vt:lpstr>
      <vt:lpstr>et_List06_3_i_5</vt:lpstr>
      <vt:lpstr>et_List06_3_i_6</vt:lpstr>
      <vt:lpstr>et_List06_3_i_7</vt:lpstr>
      <vt:lpstr>et_List06_3_i_MC</vt:lpstr>
      <vt:lpstr>et_List06_3_i_MC2</vt:lpstr>
      <vt:lpstr>et_List06_3_i_MC3</vt:lpstr>
      <vt:lpstr>et_List06_3_i_Period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</vt:lpstr>
      <vt:lpstr>et_List06_9_1</vt:lpstr>
      <vt:lpstr>et_List06_9_4</vt:lpstr>
      <vt:lpstr>et_List06_9_5</vt:lpstr>
      <vt:lpstr>et_List06_9_6</vt:lpstr>
      <vt:lpstr>et_List06_9_7</vt:lpstr>
      <vt:lpstr>et_List06_9_MC</vt:lpstr>
      <vt:lpstr>et_List06_9_MC2</vt:lpstr>
      <vt:lpstr>et_List06_9_MC3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et_OneRates_13</vt:lpstr>
      <vt:lpstr>et_OneRates_2</vt:lpstr>
      <vt:lpstr>et_OneRates_3</vt:lpstr>
      <vt:lpstr>et_OneRates_3_i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et_pIns_List06_13_Period</vt:lpstr>
      <vt:lpstr>et_pIns_List06_2_Period</vt:lpstr>
      <vt:lpstr>et_pIns_List06_3_i_Period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et_TN_range</vt:lpstr>
      <vt:lpstr>et_TS_range</vt:lpstr>
      <vt:lpstr>et_TwoRates_1</vt:lpstr>
      <vt:lpstr>et_TwoRates_13</vt:lpstr>
      <vt:lpstr>et_TwoRates_2</vt:lpstr>
      <vt:lpstr>et_TwoRates_3</vt:lpstr>
      <vt:lpstr>et_TwoRates_3_i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flagDS</vt:lpstr>
      <vt:lpstr>flagIndicat_List06_3</vt:lpstr>
      <vt:lpstr>flagMO</vt:lpstr>
      <vt:lpstr>flagSource</vt:lpstr>
      <vt:lpstr>flagST</vt:lpstr>
      <vt:lpstr>flagTN</vt:lpstr>
      <vt:lpstr>flagTS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header_5</vt:lpstr>
      <vt:lpstr>header_6</vt:lpstr>
      <vt:lpstr>header_7</vt:lpstr>
      <vt:lpstr>header_8</vt:lpstr>
      <vt:lpstr>header_9</vt:lpstr>
      <vt:lpstr>id_rates</vt:lpstr>
      <vt:lpstr>IDtariff_List05_1</vt:lpstr>
      <vt:lpstr>IDtariff_List05_10</vt:lpstr>
      <vt:lpstr>IDtariff_List05_11</vt:lpstr>
      <vt:lpstr>IDtariff_List05_13</vt:lpstr>
      <vt:lpstr>IDtariff_List05_2</vt:lpstr>
      <vt:lpstr>IDtariff_List05_3</vt:lpstr>
      <vt:lpstr>IDtariff_List05_3_i</vt:lpstr>
      <vt:lpstr>IDtariff_List05_4</vt:lpstr>
      <vt:lpstr>IDtariff_List05_5</vt:lpstr>
      <vt:lpstr>IDtariff_List05_6</vt:lpstr>
      <vt:lpstr>IDtariff_List05_7</vt:lpstr>
      <vt:lpstr>IDtariff_List05_8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isIndicat</vt:lpstr>
      <vt:lpstr>isSellers</vt:lpstr>
      <vt:lpstr>IstPub</vt:lpstr>
      <vt:lpstr>IstPub_ch</vt:lpstr>
      <vt:lpstr>kind_group_rates</vt:lpstr>
      <vt:lpstr>kind_group_rates_load</vt:lpstr>
      <vt:lpstr>kind_group_rates_load_ETS</vt:lpstr>
      <vt:lpstr>kind_group_rates_load_filter</vt:lpstr>
      <vt:lpstr>kind_group_rates_load_filter_ETS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kind_of_org_type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List06_10_MC2</vt:lpstr>
      <vt:lpstr>List06_10_note</vt:lpstr>
      <vt:lpstr>List06_10_Period</vt:lpstr>
      <vt:lpstr>List06_10_pl</vt:lpstr>
      <vt:lpstr>List06_10_region</vt:lpstr>
      <vt:lpstr>List06_13_DP</vt:lpstr>
      <vt:lpstr>List06_13_MC</vt:lpstr>
      <vt:lpstr>List06_13_MC2</vt:lpstr>
      <vt:lpstr>List06_13_note</vt:lpstr>
      <vt:lpstr>List06_13_Period</vt:lpstr>
      <vt:lpstr>List06_2_DP</vt:lpstr>
      <vt:lpstr>List06_2_MC</vt:lpstr>
      <vt:lpstr>List06_2_MC2</vt:lpstr>
      <vt:lpstr>List06_2_note</vt:lpstr>
      <vt:lpstr>List06_2_Period</vt:lpstr>
      <vt:lpstr>List06_3_DP</vt:lpstr>
      <vt:lpstr>List06_3_i_DP</vt:lpstr>
      <vt:lpstr>List06_3_i_GroundMaterials</vt:lpstr>
      <vt:lpstr>List06_3_i_MC</vt:lpstr>
      <vt:lpstr>List06_3_i_MC2</vt:lpstr>
      <vt:lpstr>List06_3_i_note</vt:lpstr>
      <vt:lpstr>List06_3_i_Period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List06_5_0</vt:lpstr>
      <vt:lpstr>List06_5_DP</vt:lpstr>
      <vt:lpstr>List06_5_MC</vt:lpstr>
      <vt:lpstr>List06_5_MC2</vt:lpstr>
      <vt:lpstr>List06_5_note</vt:lpstr>
      <vt:lpstr>List06_5_Period</vt:lpstr>
      <vt:lpstr>List06_6_DP</vt:lpstr>
      <vt:lpstr>List06_6_MC</vt:lpstr>
      <vt:lpstr>List06_6_MC2</vt:lpstr>
      <vt:lpstr>List06_6_note</vt:lpstr>
      <vt:lpstr>List06_6_Period</vt:lpstr>
      <vt:lpstr>List06_7_DP</vt:lpstr>
      <vt:lpstr>List06_7_MC</vt:lpstr>
      <vt:lpstr>List06_7_MC2</vt:lpstr>
      <vt:lpstr>List06_7_note</vt:lpstr>
      <vt:lpstr>List06_7_Period</vt:lpstr>
      <vt:lpstr>List06_8_DP</vt:lpstr>
      <vt:lpstr>List06_8_MC</vt:lpstr>
      <vt:lpstr>List06_8_MC2</vt:lpstr>
      <vt:lpstr>List06_8_note</vt:lpstr>
      <vt:lpstr>List06_8_Period</vt:lpstr>
      <vt:lpstr>List06_9_DP</vt:lpstr>
      <vt:lpstr>List06_9_MC</vt:lpstr>
      <vt:lpstr>List06_9_MC2</vt:lpstr>
      <vt:lpstr>List06_9_note</vt:lpstr>
      <vt:lpstr>List06_9_Period</vt:lpstr>
      <vt:lpstr>List06_9_pl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OneRates_13</vt:lpstr>
      <vt:lpstr>OneRates_2</vt:lpstr>
      <vt:lpstr>OneRates_3</vt:lpstr>
      <vt:lpstr>OneRates_3_i</vt:lpstr>
      <vt:lpstr>OneRates_4</vt:lpstr>
      <vt:lpstr>OneRates_5</vt:lpstr>
      <vt:lpstr>OneRates_5_comp</vt:lpstr>
      <vt:lpstr>OneRates_5_comp_p</vt:lpstr>
      <vt:lpstr>OneRates_5_p</vt:lpstr>
      <vt:lpstr>OneRates_6</vt:lpstr>
      <vt:lpstr>OneRates_7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pCng_List11_3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pDel_List02_4</vt:lpstr>
      <vt:lpstr>pDel_List03</vt:lpstr>
      <vt:lpstr>pDel_List06_1_1</vt:lpstr>
      <vt:lpstr>pDel_List06_1_2</vt:lpstr>
      <vt:lpstr>pDel_List06_1_3</vt:lpstr>
      <vt:lpstr>pDel_List06_10_4</vt:lpstr>
      <vt:lpstr>pDel_List06_10_5</vt:lpstr>
      <vt:lpstr>pDel_List06_13_1</vt:lpstr>
      <vt:lpstr>pDel_List06_13_2</vt:lpstr>
      <vt:lpstr>pDel_List06_13_3</vt:lpstr>
      <vt:lpstr>pDel_List06_2_1</vt:lpstr>
      <vt:lpstr>pDel_List06_2_2</vt:lpstr>
      <vt:lpstr>pDel_List06_2_3</vt:lpstr>
      <vt:lpstr>pDel_List06_3_1</vt:lpstr>
      <vt:lpstr>pDel_List06_3_2</vt:lpstr>
      <vt:lpstr>pDel_List06_3_3</vt:lpstr>
      <vt:lpstr>pDel_List06_3_i_1</vt:lpstr>
      <vt:lpstr>pDel_List06_3_i_2</vt:lpstr>
      <vt:lpstr>pDel_List06_3_i_3</vt:lpstr>
      <vt:lpstr>pDel_List06_4_1</vt:lpstr>
      <vt:lpstr>pDel_List06_4_2</vt:lpstr>
      <vt:lpstr>pDel_List06_4_3</vt:lpstr>
      <vt:lpstr>pDel_List06_5_1</vt:lpstr>
      <vt:lpstr>pDel_List06_5_2</vt:lpstr>
      <vt:lpstr>pDel_List06_5_3</vt:lpstr>
      <vt:lpstr>pDel_List06_6_1</vt:lpstr>
      <vt:lpstr>pDel_List06_6_2</vt:lpstr>
      <vt:lpstr>pDel_List06_6_3</vt:lpstr>
      <vt:lpstr>pDel_List06_7_1</vt:lpstr>
      <vt:lpstr>pDel_List06_7_2</vt:lpstr>
      <vt:lpstr>pDel_List06_7_3</vt:lpstr>
      <vt:lpstr>pDel_List06_8_1</vt:lpstr>
      <vt:lpstr>pDel_List06_8_2</vt:lpstr>
      <vt:lpstr>pDel_List06_8_3</vt:lpstr>
      <vt:lpstr>pDel_List06_9_5</vt:lpstr>
      <vt:lpstr>pDel_List07</vt:lpstr>
      <vt:lpstr>pDel_List11_1</vt:lpstr>
      <vt:lpstr>pDel_List11_2</vt:lpstr>
      <vt:lpstr>pDel_List11_3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pIns_List06_13_Period</vt:lpstr>
      <vt:lpstr>pIns_List06_2_Period</vt:lpstr>
      <vt:lpstr>pIns_List06_3_i_Period</vt:lpstr>
      <vt:lpstr>pIns_List06_3_Period</vt:lpstr>
      <vt:lpstr>pIns_List06_4_Period</vt:lpstr>
      <vt:lpstr>pIns_List06_5_Period</vt:lpstr>
      <vt:lpstr>pIns_List06_6_Period</vt:lpstr>
      <vt:lpstr>pIns_List06_7_Period</vt:lpstr>
      <vt:lpstr>pIns_List06_8_Period</vt:lpstr>
      <vt:lpstr>pIns_List06_9_Period</vt:lpstr>
      <vt:lpstr>pIns_List07</vt:lpstr>
      <vt:lpstr>pIns_List11_1</vt:lpstr>
      <vt:lpstr>pIns_List11_2</vt:lpstr>
      <vt:lpstr>pIns_List11_3</vt:lpstr>
      <vt:lpstr>pIns_List12_1</vt:lpstr>
      <vt:lpstr>pIns_List12_2</vt:lpstr>
      <vt:lpstr>pIns_List12_3</vt:lpstr>
      <vt:lpstr>pIns_List12_4</vt:lpstr>
      <vt:lpstr>pIns_List12_5</vt:lpstr>
      <vt:lpstr>pIns_List12_6</vt:lpstr>
      <vt:lpstr>pr_List06_1</vt:lpstr>
      <vt:lpstr>pr_List06_10</vt:lpstr>
      <vt:lpstr>pr_List06_13</vt:lpstr>
      <vt:lpstr>pr_List06_2</vt:lpstr>
      <vt:lpstr>pr_List06_3</vt:lpstr>
      <vt:lpstr>pr_List06_3_i</vt:lpstr>
      <vt:lpstr>pr_List06_4</vt:lpstr>
      <vt:lpstr>pr_List06_5</vt:lpstr>
      <vt:lpstr>pr_List06_6</vt:lpstr>
      <vt:lpstr>pr_List06_7</vt:lpstr>
      <vt:lpstr>pr_List06_8</vt:lpstr>
      <vt:lpstr>pr_List06_9</vt:lpstr>
      <vt:lpstr>pVDel_List06_1</vt:lpstr>
      <vt:lpstr>pVDel_List06_10</vt:lpstr>
      <vt:lpstr>pVDel_List06_13</vt:lpstr>
      <vt:lpstr>pVDel_List06_2</vt:lpstr>
      <vt:lpstr>pVDel_List06_3</vt:lpstr>
      <vt:lpstr>pVDel_List06_3_i</vt:lpstr>
      <vt:lpstr>pVDel_List06_4</vt:lpstr>
      <vt:lpstr>pVDel_List06_5</vt:lpstr>
      <vt:lpstr>pVDel_List06_6</vt:lpstr>
      <vt:lpstr>pVDel_List06_7</vt:lpstr>
      <vt:lpstr>pVDel_List06_8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REGION</vt:lpstr>
      <vt:lpstr>region_name</vt:lpstr>
      <vt:lpstr>RegulatoryPeriod</vt:lpstr>
      <vt:lpstr>shema_podkl_2</vt:lpstr>
      <vt:lpstr>shema_podkl_3</vt:lpstr>
      <vt:lpstr>shema_podkl_3_i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TwoRates_13</vt:lpstr>
      <vt:lpstr>TwoRates_2</vt:lpstr>
      <vt:lpstr>TwoRates_3</vt:lpstr>
      <vt:lpstr>TwoRates_3_i</vt:lpstr>
      <vt:lpstr>TwoRates_5</vt:lpstr>
      <vt:lpstr>TwoRates_5_comp</vt:lpstr>
      <vt:lpstr>TwoRates_5_comp_p</vt:lpstr>
      <vt:lpstr>TwoRates_5_p</vt:lpstr>
      <vt:lpstr>TwoRates_6</vt:lpstr>
      <vt:lpstr>TwoRates_7</vt:lpstr>
      <vt:lpstr>type_org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vid_teplnos_4</vt:lpstr>
      <vt:lpstr>vid_teplnos_5</vt:lpstr>
      <vt:lpstr>vid_teplnos_6</vt:lpstr>
      <vt:lpstr>vid_teplnos_7</vt:lpstr>
      <vt:lpstr>vid_teplnos_8</vt:lpstr>
      <vt:lpstr>vid_teplnos_9</vt:lpstr>
      <vt:lpstr>VidTopl</vt:lpstr>
      <vt:lpstr>VidTopl_1</vt:lpstr>
      <vt:lpstr>VidTopl_2</vt:lpstr>
      <vt:lpstr>VidTopl_3</vt:lpstr>
      <vt:lpstr>warmNote</vt:lpstr>
      <vt:lpstr>warmSource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Информация, подлежащая раскрытию организациями сферы теплоснабжения (цены и тарифы)</dc:title>
  <dc:subject>Информация, подлежащая раскрытию организациями сферы теплоснабжения (цены и тарифы)</dc:subject>
  <dc:creator>--</dc:creator>
  <cp:lastModifiedBy>Пользователь Windows</cp:lastModifiedBy>
  <cp:lastPrinted>2013-08-29T08:11:20Z</cp:lastPrinted>
  <dcterms:created xsi:type="dcterms:W3CDTF">2004-05-21T07:18:45Z</dcterms:created>
  <dcterms:modified xsi:type="dcterms:W3CDTF">2019-07-09T04:46:59Z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